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mc:AlternateContent xmlns:mc="http://schemas.openxmlformats.org/markup-compatibility/2006">
    <mc:Choice Requires="x15">
      <x15ac:absPath xmlns:x15ac="http://schemas.microsoft.com/office/spreadsheetml/2010/11/ac" url="S:\_Pracovni\_Prace\Divadlo K R N O V\FINAL_FINAL\ROZPOČET\"/>
    </mc:Choice>
  </mc:AlternateContent>
  <xr:revisionPtr revIDLastSave="0" documentId="13_ncr:1_{8EE07013-B7B4-452C-9A5B-DBE8C60B7880}" xr6:coauthVersionLast="45" xr6:coauthVersionMax="45" xr10:uidLastSave="{00000000-0000-0000-0000-000000000000}"/>
  <bookViews>
    <workbookView xWindow="-120" yWindow="-120" windowWidth="29040" windowHeight="15840" activeTab="1" xr2:uid="{00000000-000D-0000-FFFF-FFFF00000000}"/>
  </bookViews>
  <sheets>
    <sheet name="Rekapitulace stavby" sheetId="1" r:id="rId1"/>
    <sheet name="D.1.1 - Soupis prací - st..." sheetId="2" r:id="rId2"/>
    <sheet name="D.1.4.1 - Soupis prací - ..." sheetId="3" r:id="rId3"/>
    <sheet name="D.1.4.2 - Soupis prací - ..." sheetId="4" r:id="rId4"/>
    <sheet name="D.1.4.3 - Soupis prací - ..." sheetId="5" r:id="rId5"/>
    <sheet name="D.1.4.4 - Soupis prací - ..." sheetId="6" r:id="rId6"/>
    <sheet name="D.1.4.5 - Soupis prací - ..." sheetId="7" r:id="rId7"/>
    <sheet name="D.1.4.6 - Soupis prací - ..." sheetId="8" r:id="rId8"/>
    <sheet name="2.1 - Soupis prací - Vedl..." sheetId="9" r:id="rId9"/>
    <sheet name="Pokyny pro vyplnění" sheetId="10" r:id="rId10"/>
  </sheets>
  <definedNames>
    <definedName name="_xlnm._FilterDatabase" localSheetId="8" hidden="1">'2.1 - Soupis prací - Vedl...'!$C$91:$K$116</definedName>
    <definedName name="_xlnm._FilterDatabase" localSheetId="1" hidden="1">'D.1.1 - Soupis prací - st...'!$C$111:$K$1767</definedName>
    <definedName name="_xlnm._FilterDatabase" localSheetId="2" hidden="1">'D.1.4.1 - Soupis prací - ...'!$C$86:$K$90</definedName>
    <definedName name="_xlnm._FilterDatabase" localSheetId="3" hidden="1">'D.1.4.2 - Soupis prací - ...'!$C$86:$K$90</definedName>
    <definedName name="_xlnm._FilterDatabase" localSheetId="4" hidden="1">'D.1.4.3 - Soupis prací - ...'!$C$86:$K$90</definedName>
    <definedName name="_xlnm._FilterDatabase" localSheetId="5" hidden="1">'D.1.4.4 - Soupis prací - ...'!$C$86:$K$90</definedName>
    <definedName name="_xlnm._FilterDatabase" localSheetId="6" hidden="1">'D.1.4.5 - Soupis prací - ...'!$C$86:$K$90</definedName>
    <definedName name="_xlnm._FilterDatabase" localSheetId="7" hidden="1">'D.1.4.6 - Soupis prací - ...'!$C$86:$K$90</definedName>
    <definedName name="_xlnm.Print_Titles" localSheetId="8">'2.1 - Soupis prací - Vedl...'!$91:$91</definedName>
    <definedName name="_xlnm.Print_Titles" localSheetId="1">'D.1.1 - Soupis prací - st...'!$111:$111</definedName>
    <definedName name="_xlnm.Print_Titles" localSheetId="2">'D.1.4.1 - Soupis prací - ...'!$86:$86</definedName>
    <definedName name="_xlnm.Print_Titles" localSheetId="3">'D.1.4.2 - Soupis prací - ...'!$86:$86</definedName>
    <definedName name="_xlnm.Print_Titles" localSheetId="4">'D.1.4.3 - Soupis prací - ...'!$86:$86</definedName>
    <definedName name="_xlnm.Print_Titles" localSheetId="5">'D.1.4.4 - Soupis prací - ...'!$86:$86</definedName>
    <definedName name="_xlnm.Print_Titles" localSheetId="6">'D.1.4.5 - Soupis prací - ...'!$86:$86</definedName>
    <definedName name="_xlnm.Print_Titles" localSheetId="7">'D.1.4.6 - Soupis prací - ...'!$86:$86</definedName>
    <definedName name="_xlnm.Print_Titles" localSheetId="0">'Rekapitulace stavby'!$52:$52</definedName>
    <definedName name="_xlnm.Print_Area" localSheetId="8">'2.1 - Soupis prací - Vedl...'!$C$4:$J$41,'2.1 - Soupis prací - Vedl...'!$C$47:$J$71,'2.1 - Soupis prací - Vedl...'!$C$77:$K$116</definedName>
    <definedName name="_xlnm.Print_Area" localSheetId="1">'D.1.1 - Soupis prací - st...'!$C$4:$J$41,'D.1.1 - Soupis prací - st...'!$C$47:$J$91,'D.1.1 - Soupis prací - st...'!$C$97:$K$1767</definedName>
    <definedName name="_xlnm.Print_Area" localSheetId="2">'D.1.4.1 - Soupis prací - ...'!$C$4:$J$41,'D.1.4.1 - Soupis prací - ...'!$C$47:$J$66,'D.1.4.1 - Soupis prací - ...'!$C$72:$K$90</definedName>
    <definedName name="_xlnm.Print_Area" localSheetId="3">'D.1.4.2 - Soupis prací - ...'!$C$4:$J$41,'D.1.4.2 - Soupis prací - ...'!$C$47:$J$66,'D.1.4.2 - Soupis prací - ...'!$C$72:$K$90</definedName>
    <definedName name="_xlnm.Print_Area" localSheetId="4">'D.1.4.3 - Soupis prací - ...'!$C$4:$J$41,'D.1.4.3 - Soupis prací - ...'!$C$47:$J$66,'D.1.4.3 - Soupis prací - ...'!$C$72:$K$90</definedName>
    <definedName name="_xlnm.Print_Area" localSheetId="5">'D.1.4.4 - Soupis prací - ...'!$C$4:$J$41,'D.1.4.4 - Soupis prací - ...'!$C$47:$J$66,'D.1.4.4 - Soupis prací - ...'!$C$72:$K$90</definedName>
    <definedName name="_xlnm.Print_Area" localSheetId="6">'D.1.4.5 - Soupis prací - ...'!$C$4:$J$41,'D.1.4.5 - Soupis prací - ...'!$C$47:$J$66,'D.1.4.5 - Soupis prací - ...'!$C$72:$K$90</definedName>
    <definedName name="_xlnm.Print_Area" localSheetId="7">'D.1.4.6 - Soupis prací - ...'!$C$4:$J$41,'D.1.4.6 - Soupis prací - ...'!$C$47:$J$66,'D.1.4.6 - Soupis prací - ...'!$C$72:$K$90</definedName>
    <definedName name="_xlnm.Print_Area" localSheetId="9">'Pokyny pro vyplnění'!$B$2:$K$71,'Pokyny pro vyplnění'!$B$74:$K$118,'Pokyny pro vyplnění'!$B$121:$K$190,'Pokyny pro vyplnění'!$B$198:$K$218</definedName>
    <definedName name="_xlnm.Print_Area" localSheetId="0">'Rekapitulace stavby'!$D$4:$AO$36,'Rekapitulace stavby'!$C$42:$AQ$65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9" i="9" l="1"/>
  <c r="J38" i="9"/>
  <c r="AY64" i="1" s="1"/>
  <c r="J37" i="9"/>
  <c r="AX64" i="1" s="1"/>
  <c r="BI116" i="9"/>
  <c r="BH116" i="9"/>
  <c r="BG116" i="9"/>
  <c r="BF116" i="9"/>
  <c r="T116" i="9"/>
  <c r="T115" i="9" s="1"/>
  <c r="R116" i="9"/>
  <c r="R115" i="9" s="1"/>
  <c r="P116" i="9"/>
  <c r="P115" i="9" s="1"/>
  <c r="BI114" i="9"/>
  <c r="BH114" i="9"/>
  <c r="BG114" i="9"/>
  <c r="BF114" i="9"/>
  <c r="T114" i="9"/>
  <c r="T113" i="9" s="1"/>
  <c r="R114" i="9"/>
  <c r="R113" i="9" s="1"/>
  <c r="P114" i="9"/>
  <c r="P113" i="9" s="1"/>
  <c r="BI112" i="9"/>
  <c r="BH112" i="9"/>
  <c r="BG112" i="9"/>
  <c r="BF112" i="9"/>
  <c r="T112" i="9"/>
  <c r="R112" i="9"/>
  <c r="P112" i="9"/>
  <c r="BI111" i="9"/>
  <c r="BH111" i="9"/>
  <c r="BG111" i="9"/>
  <c r="BF111" i="9"/>
  <c r="T111" i="9"/>
  <c r="R111" i="9"/>
  <c r="P111" i="9"/>
  <c r="BI109" i="9"/>
  <c r="BH109" i="9"/>
  <c r="BG109" i="9"/>
  <c r="BF109" i="9"/>
  <c r="T109" i="9"/>
  <c r="R109" i="9"/>
  <c r="P109" i="9"/>
  <c r="BI108" i="9"/>
  <c r="BH108" i="9"/>
  <c r="BG108" i="9"/>
  <c r="BF108" i="9"/>
  <c r="T108" i="9"/>
  <c r="R108" i="9"/>
  <c r="P108" i="9"/>
  <c r="BI107" i="9"/>
  <c r="BH107" i="9"/>
  <c r="BG107" i="9"/>
  <c r="BF107" i="9"/>
  <c r="T107" i="9"/>
  <c r="R107" i="9"/>
  <c r="P107" i="9"/>
  <c r="BI106" i="9"/>
  <c r="BH106" i="9"/>
  <c r="BG106" i="9"/>
  <c r="BF106" i="9"/>
  <c r="T106" i="9"/>
  <c r="R106" i="9"/>
  <c r="P106" i="9"/>
  <c r="BI105" i="9"/>
  <c r="BH105" i="9"/>
  <c r="BG105" i="9"/>
  <c r="BF105" i="9"/>
  <c r="T105" i="9"/>
  <c r="R105" i="9"/>
  <c r="P105" i="9"/>
  <c r="BI104" i="9"/>
  <c r="BH104" i="9"/>
  <c r="BG104" i="9"/>
  <c r="BF104" i="9"/>
  <c r="T104" i="9"/>
  <c r="R104" i="9"/>
  <c r="P104" i="9"/>
  <c r="BI102" i="9"/>
  <c r="BH102" i="9"/>
  <c r="BG102" i="9"/>
  <c r="BF102" i="9"/>
  <c r="T102" i="9"/>
  <c r="T101" i="9" s="1"/>
  <c r="R102" i="9"/>
  <c r="R101" i="9" s="1"/>
  <c r="P102" i="9"/>
  <c r="P101" i="9" s="1"/>
  <c r="BI100" i="9"/>
  <c r="BH100" i="9"/>
  <c r="BG100" i="9"/>
  <c r="BF100" i="9"/>
  <c r="T100" i="9"/>
  <c r="R100" i="9"/>
  <c r="P100" i="9"/>
  <c r="BI99" i="9"/>
  <c r="BH99" i="9"/>
  <c r="BG99" i="9"/>
  <c r="BF99" i="9"/>
  <c r="T99" i="9"/>
  <c r="R99" i="9"/>
  <c r="P99" i="9"/>
  <c r="BI98" i="9"/>
  <c r="BH98" i="9"/>
  <c r="BG98" i="9"/>
  <c r="BF98" i="9"/>
  <c r="T98" i="9"/>
  <c r="R98" i="9"/>
  <c r="P98" i="9"/>
  <c r="BI97" i="9"/>
  <c r="BH97" i="9"/>
  <c r="BG97" i="9"/>
  <c r="BF97" i="9"/>
  <c r="T97" i="9"/>
  <c r="R97" i="9"/>
  <c r="P97" i="9"/>
  <c r="BI96" i="9"/>
  <c r="BH96" i="9"/>
  <c r="BG96" i="9"/>
  <c r="BF96" i="9"/>
  <c r="T96" i="9"/>
  <c r="R96" i="9"/>
  <c r="P96" i="9"/>
  <c r="BI95" i="9"/>
  <c r="BH95" i="9"/>
  <c r="BG95" i="9"/>
  <c r="BF95" i="9"/>
  <c r="T95" i="9"/>
  <c r="R95" i="9"/>
  <c r="P95" i="9"/>
  <c r="J89" i="9"/>
  <c r="J88" i="9"/>
  <c r="F88" i="9"/>
  <c r="F86" i="9"/>
  <c r="E84" i="9"/>
  <c r="J59" i="9"/>
  <c r="J58" i="9"/>
  <c r="F58" i="9"/>
  <c r="F56" i="9"/>
  <c r="E54" i="9"/>
  <c r="J20" i="9"/>
  <c r="E20" i="9"/>
  <c r="F89" i="9"/>
  <c r="J19" i="9"/>
  <c r="J14" i="9"/>
  <c r="J86" i="9" s="1"/>
  <c r="E7" i="9"/>
  <c r="E80" i="9" s="1"/>
  <c r="J39" i="8"/>
  <c r="J38" i="8"/>
  <c r="AY62" i="1"/>
  <c r="J37" i="8"/>
  <c r="AX62" i="1"/>
  <c r="BI90" i="8"/>
  <c r="BH90" i="8"/>
  <c r="BG90" i="8"/>
  <c r="BF90" i="8"/>
  <c r="J36" i="8" s="1"/>
  <c r="AW62" i="1" s="1"/>
  <c r="T90" i="8"/>
  <c r="T89" i="8"/>
  <c r="T88" i="8" s="1"/>
  <c r="T87" i="8" s="1"/>
  <c r="R90" i="8"/>
  <c r="R89" i="8"/>
  <c r="R88" i="8" s="1"/>
  <c r="R87" i="8" s="1"/>
  <c r="P90" i="8"/>
  <c r="P89" i="8"/>
  <c r="P88" i="8" s="1"/>
  <c r="P87" i="8" s="1"/>
  <c r="AU62" i="1" s="1"/>
  <c r="J84" i="8"/>
  <c r="J83" i="8"/>
  <c r="F83" i="8"/>
  <c r="F81" i="8"/>
  <c r="E79" i="8"/>
  <c r="J59" i="8"/>
  <c r="J58" i="8"/>
  <c r="F58" i="8"/>
  <c r="F56" i="8"/>
  <c r="E54" i="8"/>
  <c r="J20" i="8"/>
  <c r="E20" i="8"/>
  <c r="F84" i="8"/>
  <c r="J19" i="8"/>
  <c r="J14" i="8"/>
  <c r="J81" i="8" s="1"/>
  <c r="E7" i="8"/>
  <c r="E50" i="8" s="1"/>
  <c r="J39" i="7"/>
  <c r="J38" i="7"/>
  <c r="AY61" i="1"/>
  <c r="J37" i="7"/>
  <c r="AX61" i="1"/>
  <c r="BI90" i="7"/>
  <c r="BH90" i="7"/>
  <c r="BG90" i="7"/>
  <c r="BF90" i="7"/>
  <c r="F36" i="7" s="1"/>
  <c r="BA61" i="1" s="1"/>
  <c r="T90" i="7"/>
  <c r="T89" i="7"/>
  <c r="T88" i="7" s="1"/>
  <c r="T87" i="7" s="1"/>
  <c r="R90" i="7"/>
  <c r="R89" i="7"/>
  <c r="R88" i="7" s="1"/>
  <c r="R87" i="7" s="1"/>
  <c r="P90" i="7"/>
  <c r="P89" i="7"/>
  <c r="P88" i="7" s="1"/>
  <c r="P87" i="7" s="1"/>
  <c r="AU61" i="1" s="1"/>
  <c r="J84" i="7"/>
  <c r="J83" i="7"/>
  <c r="F83" i="7"/>
  <c r="F81" i="7"/>
  <c r="E79" i="7"/>
  <c r="J59" i="7"/>
  <c r="J58" i="7"/>
  <c r="F58" i="7"/>
  <c r="F56" i="7"/>
  <c r="E54" i="7"/>
  <c r="J20" i="7"/>
  <c r="E20" i="7"/>
  <c r="F84" i="7"/>
  <c r="J19" i="7"/>
  <c r="J14" i="7"/>
  <c r="J81" i="7" s="1"/>
  <c r="E7" i="7"/>
  <c r="E50" i="7" s="1"/>
  <c r="J39" i="6"/>
  <c r="J38" i="6"/>
  <c r="AY60" i="1"/>
  <c r="J37" i="6"/>
  <c r="AX60" i="1"/>
  <c r="BI90" i="6"/>
  <c r="BH90" i="6"/>
  <c r="BG90" i="6"/>
  <c r="BF90" i="6"/>
  <c r="F36" i="6" s="1"/>
  <c r="BA60" i="1" s="1"/>
  <c r="T90" i="6"/>
  <c r="T89" i="6"/>
  <c r="T88" i="6" s="1"/>
  <c r="T87" i="6" s="1"/>
  <c r="R90" i="6"/>
  <c r="R89" i="6"/>
  <c r="R88" i="6" s="1"/>
  <c r="R87" i="6" s="1"/>
  <c r="P90" i="6"/>
  <c r="P89" i="6"/>
  <c r="P88" i="6" s="1"/>
  <c r="P87" i="6" s="1"/>
  <c r="AU60" i="1" s="1"/>
  <c r="J84" i="6"/>
  <c r="J83" i="6"/>
  <c r="F83" i="6"/>
  <c r="F81" i="6"/>
  <c r="E79" i="6"/>
  <c r="J59" i="6"/>
  <c r="J58" i="6"/>
  <c r="F58" i="6"/>
  <c r="F56" i="6"/>
  <c r="E54" i="6"/>
  <c r="J20" i="6"/>
  <c r="E20" i="6"/>
  <c r="F84" i="6"/>
  <c r="J19" i="6"/>
  <c r="J14" i="6"/>
  <c r="J81" i="6" s="1"/>
  <c r="E7" i="6"/>
  <c r="E75" i="6" s="1"/>
  <c r="J39" i="5"/>
  <c r="J38" i="5"/>
  <c r="AY59" i="1"/>
  <c r="J37" i="5"/>
  <c r="AX59" i="1"/>
  <c r="BI90" i="5"/>
  <c r="BH90" i="5"/>
  <c r="BG90" i="5"/>
  <c r="BF90" i="5"/>
  <c r="J36" i="5" s="1"/>
  <c r="AW59" i="1" s="1"/>
  <c r="T90" i="5"/>
  <c r="T89" i="5"/>
  <c r="T88" i="5" s="1"/>
  <c r="T87" i="5" s="1"/>
  <c r="R90" i="5"/>
  <c r="R89" i="5"/>
  <c r="R88" i="5" s="1"/>
  <c r="R87" i="5" s="1"/>
  <c r="P90" i="5"/>
  <c r="P89" i="5"/>
  <c r="P88" i="5" s="1"/>
  <c r="P87" i="5" s="1"/>
  <c r="AU59" i="1" s="1"/>
  <c r="J84" i="5"/>
  <c r="J83" i="5"/>
  <c r="F83" i="5"/>
  <c r="F81" i="5"/>
  <c r="E79" i="5"/>
  <c r="J59" i="5"/>
  <c r="J58" i="5"/>
  <c r="F58" i="5"/>
  <c r="F56" i="5"/>
  <c r="E54" i="5"/>
  <c r="J20" i="5"/>
  <c r="E20" i="5"/>
  <c r="F84" i="5"/>
  <c r="J19" i="5"/>
  <c r="J14" i="5"/>
  <c r="J81" i="5" s="1"/>
  <c r="E7" i="5"/>
  <c r="E75" i="5" s="1"/>
  <c r="J39" i="4"/>
  <c r="J38" i="4"/>
  <c r="AY58" i="1"/>
  <c r="J37" i="4"/>
  <c r="AX58" i="1"/>
  <c r="BI90" i="4"/>
  <c r="BH90" i="4"/>
  <c r="BG90" i="4"/>
  <c r="BF90" i="4"/>
  <c r="F36" i="4" s="1"/>
  <c r="BA58" i="1" s="1"/>
  <c r="T90" i="4"/>
  <c r="T89" i="4"/>
  <c r="T88" i="4" s="1"/>
  <c r="T87" i="4" s="1"/>
  <c r="R90" i="4"/>
  <c r="R89" i="4"/>
  <c r="R88" i="4" s="1"/>
  <c r="R87" i="4" s="1"/>
  <c r="P90" i="4"/>
  <c r="P89" i="4"/>
  <c r="P88" i="4" s="1"/>
  <c r="P87" i="4" s="1"/>
  <c r="AU58" i="1" s="1"/>
  <c r="J84" i="4"/>
  <c r="J83" i="4"/>
  <c r="F83" i="4"/>
  <c r="F81" i="4"/>
  <c r="E79" i="4"/>
  <c r="J59" i="4"/>
  <c r="J58" i="4"/>
  <c r="F58" i="4"/>
  <c r="F56" i="4"/>
  <c r="E54" i="4"/>
  <c r="J20" i="4"/>
  <c r="E20" i="4"/>
  <c r="F84" i="4"/>
  <c r="J19" i="4"/>
  <c r="J14" i="4"/>
  <c r="J56" i="4" s="1"/>
  <c r="E7" i="4"/>
  <c r="E75" i="4" s="1"/>
  <c r="J39" i="3"/>
  <c r="J38" i="3"/>
  <c r="AY57" i="1"/>
  <c r="J37" i="3"/>
  <c r="AX57" i="1"/>
  <c r="BI90" i="3"/>
  <c r="BH90" i="3"/>
  <c r="BG90" i="3"/>
  <c r="BF90" i="3"/>
  <c r="F36" i="3" s="1"/>
  <c r="BA57" i="1" s="1"/>
  <c r="T90" i="3"/>
  <c r="T89" i="3"/>
  <c r="T88" i="3" s="1"/>
  <c r="T87" i="3" s="1"/>
  <c r="R90" i="3"/>
  <c r="R89" i="3"/>
  <c r="R88" i="3" s="1"/>
  <c r="R87" i="3" s="1"/>
  <c r="P90" i="3"/>
  <c r="P89" i="3"/>
  <c r="P88" i="3" s="1"/>
  <c r="P87" i="3" s="1"/>
  <c r="AU57" i="1" s="1"/>
  <c r="J84" i="3"/>
  <c r="J83" i="3"/>
  <c r="F83" i="3"/>
  <c r="F81" i="3"/>
  <c r="E79" i="3"/>
  <c r="J59" i="3"/>
  <c r="J58" i="3"/>
  <c r="F58" i="3"/>
  <c r="F56" i="3"/>
  <c r="E54" i="3"/>
  <c r="J20" i="3"/>
  <c r="E20" i="3"/>
  <c r="F84" i="3"/>
  <c r="J19" i="3"/>
  <c r="J14" i="3"/>
  <c r="J81" i="3" s="1"/>
  <c r="E7" i="3"/>
  <c r="E50" i="3" s="1"/>
  <c r="J39" i="2"/>
  <c r="J38" i="2"/>
  <c r="AY56" i="1"/>
  <c r="J37" i="2"/>
  <c r="AX56" i="1"/>
  <c r="BI1767" i="2"/>
  <c r="BH1767" i="2"/>
  <c r="BG1767" i="2"/>
  <c r="BF1767" i="2"/>
  <c r="T1767" i="2"/>
  <c r="R1767" i="2"/>
  <c r="P1767" i="2"/>
  <c r="BI1766" i="2"/>
  <c r="BH1766" i="2"/>
  <c r="BG1766" i="2"/>
  <c r="BF1766" i="2"/>
  <c r="T1766" i="2"/>
  <c r="R1766" i="2"/>
  <c r="P1766" i="2"/>
  <c r="BI1765" i="2"/>
  <c r="BH1765" i="2"/>
  <c r="BG1765" i="2"/>
  <c r="BF1765" i="2"/>
  <c r="T1765" i="2"/>
  <c r="R1765" i="2"/>
  <c r="P1765" i="2"/>
  <c r="BI1764" i="2"/>
  <c r="BH1764" i="2"/>
  <c r="BG1764" i="2"/>
  <c r="BF1764" i="2"/>
  <c r="T1764" i="2"/>
  <c r="R1764" i="2"/>
  <c r="P1764" i="2"/>
  <c r="BI1763" i="2"/>
  <c r="BH1763" i="2"/>
  <c r="BG1763" i="2"/>
  <c r="BF1763" i="2"/>
  <c r="T1763" i="2"/>
  <c r="R1763" i="2"/>
  <c r="P1763" i="2"/>
  <c r="BI1762" i="2"/>
  <c r="BH1762" i="2"/>
  <c r="BG1762" i="2"/>
  <c r="BF1762" i="2"/>
  <c r="T1762" i="2"/>
  <c r="R1762" i="2"/>
  <c r="P1762" i="2"/>
  <c r="BI1761" i="2"/>
  <c r="BH1761" i="2"/>
  <c r="BG1761" i="2"/>
  <c r="BF1761" i="2"/>
  <c r="T1761" i="2"/>
  <c r="R1761" i="2"/>
  <c r="P1761" i="2"/>
  <c r="BI1760" i="2"/>
  <c r="BH1760" i="2"/>
  <c r="BG1760" i="2"/>
  <c r="BF1760" i="2"/>
  <c r="T1760" i="2"/>
  <c r="R1760" i="2"/>
  <c r="P1760" i="2"/>
  <c r="BI1756" i="2"/>
  <c r="BH1756" i="2"/>
  <c r="BG1756" i="2"/>
  <c r="BF1756" i="2"/>
  <c r="T1756" i="2"/>
  <c r="R1756" i="2"/>
  <c r="P1756" i="2"/>
  <c r="BI1750" i="2"/>
  <c r="BH1750" i="2"/>
  <c r="BG1750" i="2"/>
  <c r="BF1750" i="2"/>
  <c r="T1750" i="2"/>
  <c r="R1750" i="2"/>
  <c r="P1750" i="2"/>
  <c r="BI1744" i="2"/>
  <c r="BH1744" i="2"/>
  <c r="BG1744" i="2"/>
  <c r="BF1744" i="2"/>
  <c r="T1744" i="2"/>
  <c r="R1744" i="2"/>
  <c r="P1744" i="2"/>
  <c r="BI1743" i="2"/>
  <c r="BH1743" i="2"/>
  <c r="BG1743" i="2"/>
  <c r="BF1743" i="2"/>
  <c r="T1743" i="2"/>
  <c r="R1743" i="2"/>
  <c r="P1743" i="2"/>
  <c r="BI1742" i="2"/>
  <c r="BH1742" i="2"/>
  <c r="BG1742" i="2"/>
  <c r="BF1742" i="2"/>
  <c r="T1742" i="2"/>
  <c r="R1742" i="2"/>
  <c r="P1742" i="2"/>
  <c r="BI1741" i="2"/>
  <c r="BH1741" i="2"/>
  <c r="BG1741" i="2"/>
  <c r="BF1741" i="2"/>
  <c r="T1741" i="2"/>
  <c r="R1741" i="2"/>
  <c r="P1741" i="2"/>
  <c r="BI1740" i="2"/>
  <c r="BH1740" i="2"/>
  <c r="BG1740" i="2"/>
  <c r="BF1740" i="2"/>
  <c r="T1740" i="2"/>
  <c r="R1740" i="2"/>
  <c r="P1740" i="2"/>
  <c r="BI1739" i="2"/>
  <c r="BH1739" i="2"/>
  <c r="BG1739" i="2"/>
  <c r="BF1739" i="2"/>
  <c r="T1739" i="2"/>
  <c r="R1739" i="2"/>
  <c r="P1739" i="2"/>
  <c r="BI1738" i="2"/>
  <c r="BH1738" i="2"/>
  <c r="BG1738" i="2"/>
  <c r="BF1738" i="2"/>
  <c r="T1738" i="2"/>
  <c r="R1738" i="2"/>
  <c r="P1738" i="2"/>
  <c r="BI1737" i="2"/>
  <c r="BH1737" i="2"/>
  <c r="BG1737" i="2"/>
  <c r="BF1737" i="2"/>
  <c r="T1737" i="2"/>
  <c r="R1737" i="2"/>
  <c r="P1737" i="2"/>
  <c r="BI1736" i="2"/>
  <c r="BH1736" i="2"/>
  <c r="BG1736" i="2"/>
  <c r="BF1736" i="2"/>
  <c r="T1736" i="2"/>
  <c r="R1736" i="2"/>
  <c r="P1736" i="2"/>
  <c r="BI1735" i="2"/>
  <c r="BH1735" i="2"/>
  <c r="BG1735" i="2"/>
  <c r="BF1735" i="2"/>
  <c r="T1735" i="2"/>
  <c r="R1735" i="2"/>
  <c r="P1735" i="2"/>
  <c r="BI1733" i="2"/>
  <c r="BH1733" i="2"/>
  <c r="BG1733" i="2"/>
  <c r="BF1733" i="2"/>
  <c r="T1733" i="2"/>
  <c r="T1732" i="2"/>
  <c r="R1733" i="2"/>
  <c r="R1732" i="2"/>
  <c r="P1733" i="2"/>
  <c r="P1732" i="2"/>
  <c r="BI1731" i="2"/>
  <c r="BH1731" i="2"/>
  <c r="BG1731" i="2"/>
  <c r="BF1731" i="2"/>
  <c r="T1731" i="2"/>
  <c r="R1731" i="2"/>
  <c r="P1731" i="2"/>
  <c r="BI1730" i="2"/>
  <c r="BH1730" i="2"/>
  <c r="BG1730" i="2"/>
  <c r="BF1730" i="2"/>
  <c r="T1730" i="2"/>
  <c r="R1730" i="2"/>
  <c r="P1730" i="2"/>
  <c r="BI1729" i="2"/>
  <c r="BH1729" i="2"/>
  <c r="BG1729" i="2"/>
  <c r="BF1729" i="2"/>
  <c r="T1729" i="2"/>
  <c r="R1729" i="2"/>
  <c r="P1729" i="2"/>
  <c r="BI1726" i="2"/>
  <c r="BH1726" i="2"/>
  <c r="BG1726" i="2"/>
  <c r="BF1726" i="2"/>
  <c r="T1726" i="2"/>
  <c r="R1726" i="2"/>
  <c r="P1726" i="2"/>
  <c r="BI1724" i="2"/>
  <c r="BH1724" i="2"/>
  <c r="BG1724" i="2"/>
  <c r="BF1724" i="2"/>
  <c r="T1724" i="2"/>
  <c r="R1724" i="2"/>
  <c r="P1724" i="2"/>
  <c r="BI1723" i="2"/>
  <c r="BH1723" i="2"/>
  <c r="BG1723" i="2"/>
  <c r="BF1723" i="2"/>
  <c r="T1723" i="2"/>
  <c r="R1723" i="2"/>
  <c r="P1723" i="2"/>
  <c r="BI1722" i="2"/>
  <c r="BH1722" i="2"/>
  <c r="BG1722" i="2"/>
  <c r="BF1722" i="2"/>
  <c r="T1722" i="2"/>
  <c r="R1722" i="2"/>
  <c r="P1722" i="2"/>
  <c r="BI1721" i="2"/>
  <c r="BH1721" i="2"/>
  <c r="BG1721" i="2"/>
  <c r="BF1721" i="2"/>
  <c r="T1721" i="2"/>
  <c r="R1721" i="2"/>
  <c r="P1721" i="2"/>
  <c r="BI1708" i="2"/>
  <c r="BH1708" i="2"/>
  <c r="BG1708" i="2"/>
  <c r="BF1708" i="2"/>
  <c r="T1708" i="2"/>
  <c r="R1708" i="2"/>
  <c r="P1708" i="2"/>
  <c r="BI1684" i="2"/>
  <c r="BH1684" i="2"/>
  <c r="BG1684" i="2"/>
  <c r="BF1684" i="2"/>
  <c r="T1684" i="2"/>
  <c r="R1684" i="2"/>
  <c r="P1684" i="2"/>
  <c r="BI1622" i="2"/>
  <c r="BH1622" i="2"/>
  <c r="BG1622" i="2"/>
  <c r="BF1622" i="2"/>
  <c r="T1622" i="2"/>
  <c r="R1622" i="2"/>
  <c r="P1622" i="2"/>
  <c r="BI1605" i="2"/>
  <c r="BH1605" i="2"/>
  <c r="BG1605" i="2"/>
  <c r="BF1605" i="2"/>
  <c r="T1605" i="2"/>
  <c r="R1605" i="2"/>
  <c r="P1605" i="2"/>
  <c r="BI1580" i="2"/>
  <c r="BH1580" i="2"/>
  <c r="BG1580" i="2"/>
  <c r="BF1580" i="2"/>
  <c r="T1580" i="2"/>
  <c r="R1580" i="2"/>
  <c r="P1580" i="2"/>
  <c r="BI1514" i="2"/>
  <c r="BH1514" i="2"/>
  <c r="BG1514" i="2"/>
  <c r="BF1514" i="2"/>
  <c r="T1514" i="2"/>
  <c r="R1514" i="2"/>
  <c r="P1514" i="2"/>
  <c r="BI1510" i="2"/>
  <c r="BH1510" i="2"/>
  <c r="BG1510" i="2"/>
  <c r="BF1510" i="2"/>
  <c r="T1510" i="2"/>
  <c r="R1510" i="2"/>
  <c r="P1510" i="2"/>
  <c r="BI1507" i="2"/>
  <c r="BH1507" i="2"/>
  <c r="BG1507" i="2"/>
  <c r="BF1507" i="2"/>
  <c r="T1507" i="2"/>
  <c r="R1507" i="2"/>
  <c r="P1507" i="2"/>
  <c r="BI1506" i="2"/>
  <c r="BH1506" i="2"/>
  <c r="BG1506" i="2"/>
  <c r="BF1506" i="2"/>
  <c r="T1506" i="2"/>
  <c r="R1506" i="2"/>
  <c r="P1506" i="2"/>
  <c r="BI1505" i="2"/>
  <c r="BH1505" i="2"/>
  <c r="BG1505" i="2"/>
  <c r="BF1505" i="2"/>
  <c r="T1505" i="2"/>
  <c r="R1505" i="2"/>
  <c r="P1505" i="2"/>
  <c r="BI1504" i="2"/>
  <c r="BH1504" i="2"/>
  <c r="BG1504" i="2"/>
  <c r="BF1504" i="2"/>
  <c r="T1504" i="2"/>
  <c r="R1504" i="2"/>
  <c r="P1504" i="2"/>
  <c r="BI1502" i="2"/>
  <c r="BH1502" i="2"/>
  <c r="BG1502" i="2"/>
  <c r="BF1502" i="2"/>
  <c r="T1502" i="2"/>
  <c r="R1502" i="2"/>
  <c r="P1502" i="2"/>
  <c r="BI1499" i="2"/>
  <c r="BH1499" i="2"/>
  <c r="BG1499" i="2"/>
  <c r="BF1499" i="2"/>
  <c r="T1499" i="2"/>
  <c r="R1499" i="2"/>
  <c r="P1499" i="2"/>
  <c r="BI1498" i="2"/>
  <c r="BH1498" i="2"/>
  <c r="BG1498" i="2"/>
  <c r="BF1498" i="2"/>
  <c r="T1498" i="2"/>
  <c r="R1498" i="2"/>
  <c r="P1498" i="2"/>
  <c r="BI1497" i="2"/>
  <c r="BH1497" i="2"/>
  <c r="BG1497" i="2"/>
  <c r="BF1497" i="2"/>
  <c r="T1497" i="2"/>
  <c r="R1497" i="2"/>
  <c r="P1497" i="2"/>
  <c r="BI1483" i="2"/>
  <c r="BH1483" i="2"/>
  <c r="BG1483" i="2"/>
  <c r="BF1483" i="2"/>
  <c r="T1483" i="2"/>
  <c r="R1483" i="2"/>
  <c r="P1483" i="2"/>
  <c r="BI1481" i="2"/>
  <c r="BH1481" i="2"/>
  <c r="BG1481" i="2"/>
  <c r="BF1481" i="2"/>
  <c r="T1481" i="2"/>
  <c r="R1481" i="2"/>
  <c r="P1481" i="2"/>
  <c r="BI1479" i="2"/>
  <c r="BH1479" i="2"/>
  <c r="BG1479" i="2"/>
  <c r="BF1479" i="2"/>
  <c r="T1479" i="2"/>
  <c r="R1479" i="2"/>
  <c r="P1479" i="2"/>
  <c r="BI1477" i="2"/>
  <c r="BH1477" i="2"/>
  <c r="BG1477" i="2"/>
  <c r="BF1477" i="2"/>
  <c r="T1477" i="2"/>
  <c r="R1477" i="2"/>
  <c r="P1477" i="2"/>
  <c r="BI1464" i="2"/>
  <c r="BH1464" i="2"/>
  <c r="BG1464" i="2"/>
  <c r="BF1464" i="2"/>
  <c r="T1464" i="2"/>
  <c r="R1464" i="2"/>
  <c r="P1464" i="2"/>
  <c r="BI1462" i="2"/>
  <c r="BH1462" i="2"/>
  <c r="BG1462" i="2"/>
  <c r="BF1462" i="2"/>
  <c r="T1462" i="2"/>
  <c r="R1462" i="2"/>
  <c r="P1462" i="2"/>
  <c r="BI1459" i="2"/>
  <c r="BH1459" i="2"/>
  <c r="BG1459" i="2"/>
  <c r="BF1459" i="2"/>
  <c r="T1459" i="2"/>
  <c r="R1459" i="2"/>
  <c r="P1459" i="2"/>
  <c r="BI1457" i="2"/>
  <c r="BH1457" i="2"/>
  <c r="BG1457" i="2"/>
  <c r="BF1457" i="2"/>
  <c r="T1457" i="2"/>
  <c r="R1457" i="2"/>
  <c r="P1457" i="2"/>
  <c r="BI1456" i="2"/>
  <c r="BH1456" i="2"/>
  <c r="BG1456" i="2"/>
  <c r="BF1456" i="2"/>
  <c r="T1456" i="2"/>
  <c r="R1456" i="2"/>
  <c r="P1456" i="2"/>
  <c r="BI1454" i="2"/>
  <c r="BH1454" i="2"/>
  <c r="BG1454" i="2"/>
  <c r="BF1454" i="2"/>
  <c r="T1454" i="2"/>
  <c r="R1454" i="2"/>
  <c r="P1454" i="2"/>
  <c r="BI1440" i="2"/>
  <c r="BH1440" i="2"/>
  <c r="BG1440" i="2"/>
  <c r="BF1440" i="2"/>
  <c r="T1440" i="2"/>
  <c r="R1440" i="2"/>
  <c r="P1440" i="2"/>
  <c r="BI1431" i="2"/>
  <c r="BH1431" i="2"/>
  <c r="BG1431" i="2"/>
  <c r="BF1431" i="2"/>
  <c r="T1431" i="2"/>
  <c r="R1431" i="2"/>
  <c r="P1431" i="2"/>
  <c r="BI1428" i="2"/>
  <c r="BH1428" i="2"/>
  <c r="BG1428" i="2"/>
  <c r="BF1428" i="2"/>
  <c r="T1428" i="2"/>
  <c r="R1428" i="2"/>
  <c r="P1428" i="2"/>
  <c r="BI1426" i="2"/>
  <c r="BH1426" i="2"/>
  <c r="BG1426" i="2"/>
  <c r="BF1426" i="2"/>
  <c r="T1426" i="2"/>
  <c r="R1426" i="2"/>
  <c r="P1426" i="2"/>
  <c r="BI1410" i="2"/>
  <c r="BH1410" i="2"/>
  <c r="BG1410" i="2"/>
  <c r="BF1410" i="2"/>
  <c r="T1410" i="2"/>
  <c r="R1410" i="2"/>
  <c r="P1410" i="2"/>
  <c r="BI1405" i="2"/>
  <c r="BH1405" i="2"/>
  <c r="BG1405" i="2"/>
  <c r="BF1405" i="2"/>
  <c r="T1405" i="2"/>
  <c r="R1405" i="2"/>
  <c r="P1405" i="2"/>
  <c r="BI1403" i="2"/>
  <c r="BH1403" i="2"/>
  <c r="BG1403" i="2"/>
  <c r="BF1403" i="2"/>
  <c r="T1403" i="2"/>
  <c r="R1403" i="2"/>
  <c r="P1403" i="2"/>
  <c r="BI1401" i="2"/>
  <c r="BH1401" i="2"/>
  <c r="BG1401" i="2"/>
  <c r="BF1401" i="2"/>
  <c r="T1401" i="2"/>
  <c r="R1401" i="2"/>
  <c r="P1401" i="2"/>
  <c r="BI1394" i="2"/>
  <c r="BH1394" i="2"/>
  <c r="BG1394" i="2"/>
  <c r="BF1394" i="2"/>
  <c r="T1394" i="2"/>
  <c r="R1394" i="2"/>
  <c r="P1394" i="2"/>
  <c r="BI1390" i="2"/>
  <c r="BH1390" i="2"/>
  <c r="BG1390" i="2"/>
  <c r="BF1390" i="2"/>
  <c r="T1390" i="2"/>
  <c r="R1390" i="2"/>
  <c r="P1390" i="2"/>
  <c r="BI1383" i="2"/>
  <c r="BH1383" i="2"/>
  <c r="BG1383" i="2"/>
  <c r="BF1383" i="2"/>
  <c r="T1383" i="2"/>
  <c r="R1383" i="2"/>
  <c r="P1383" i="2"/>
  <c r="BI1381" i="2"/>
  <c r="BH1381" i="2"/>
  <c r="BG1381" i="2"/>
  <c r="BF1381" i="2"/>
  <c r="T1381" i="2"/>
  <c r="R1381" i="2"/>
  <c r="P1381" i="2"/>
  <c r="BI1377" i="2"/>
  <c r="BH1377" i="2"/>
  <c r="BG1377" i="2"/>
  <c r="BF1377" i="2"/>
  <c r="T1377" i="2"/>
  <c r="R1377" i="2"/>
  <c r="P1377" i="2"/>
  <c r="BI1375" i="2"/>
  <c r="BH1375" i="2"/>
  <c r="BG1375" i="2"/>
  <c r="BF1375" i="2"/>
  <c r="T1375" i="2"/>
  <c r="R1375" i="2"/>
  <c r="P1375" i="2"/>
  <c r="BI1368" i="2"/>
  <c r="BH1368" i="2"/>
  <c r="BG1368" i="2"/>
  <c r="BF1368" i="2"/>
  <c r="T1368" i="2"/>
  <c r="R1368" i="2"/>
  <c r="P1368" i="2"/>
  <c r="BI1363" i="2"/>
  <c r="BH1363" i="2"/>
  <c r="BG1363" i="2"/>
  <c r="BF1363" i="2"/>
  <c r="T1363" i="2"/>
  <c r="R1363" i="2"/>
  <c r="P1363" i="2"/>
  <c r="BI1357" i="2"/>
  <c r="BH1357" i="2"/>
  <c r="BG1357" i="2"/>
  <c r="BF1357" i="2"/>
  <c r="T1357" i="2"/>
  <c r="R1357" i="2"/>
  <c r="P1357" i="2"/>
  <c r="BI1353" i="2"/>
  <c r="BH1353" i="2"/>
  <c r="BG1353" i="2"/>
  <c r="BF1353" i="2"/>
  <c r="T1353" i="2"/>
  <c r="R1353" i="2"/>
  <c r="P1353" i="2"/>
  <c r="BI1350" i="2"/>
  <c r="BH1350" i="2"/>
  <c r="BG1350" i="2"/>
  <c r="BF1350" i="2"/>
  <c r="T1350" i="2"/>
  <c r="R1350" i="2"/>
  <c r="P1350" i="2"/>
  <c r="BI1347" i="2"/>
  <c r="BH1347" i="2"/>
  <c r="BG1347" i="2"/>
  <c r="BF1347" i="2"/>
  <c r="T1347" i="2"/>
  <c r="R1347" i="2"/>
  <c r="P1347" i="2"/>
  <c r="BI1330" i="2"/>
  <c r="BH1330" i="2"/>
  <c r="BG1330" i="2"/>
  <c r="BF1330" i="2"/>
  <c r="T1330" i="2"/>
  <c r="R1330" i="2"/>
  <c r="P1330" i="2"/>
  <c r="BI1312" i="2"/>
  <c r="BH1312" i="2"/>
  <c r="BG1312" i="2"/>
  <c r="BF1312" i="2"/>
  <c r="T1312" i="2"/>
  <c r="R1312" i="2"/>
  <c r="P1312" i="2"/>
  <c r="BI1294" i="2"/>
  <c r="BH1294" i="2"/>
  <c r="BG1294" i="2"/>
  <c r="BF1294" i="2"/>
  <c r="T1294" i="2"/>
  <c r="R1294" i="2"/>
  <c r="P1294" i="2"/>
  <c r="BI1287" i="2"/>
  <c r="BH1287" i="2"/>
  <c r="BG1287" i="2"/>
  <c r="BF1287" i="2"/>
  <c r="T1287" i="2"/>
  <c r="R1287" i="2"/>
  <c r="P1287" i="2"/>
  <c r="BI1269" i="2"/>
  <c r="BH1269" i="2"/>
  <c r="BG1269" i="2"/>
  <c r="BF1269" i="2"/>
  <c r="T1269" i="2"/>
  <c r="R1269" i="2"/>
  <c r="P1269" i="2"/>
  <c r="BI1251" i="2"/>
  <c r="BH1251" i="2"/>
  <c r="BG1251" i="2"/>
  <c r="BF1251" i="2"/>
  <c r="T1251" i="2"/>
  <c r="R1251" i="2"/>
  <c r="P1251" i="2"/>
  <c r="BI1234" i="2"/>
  <c r="BH1234" i="2"/>
  <c r="BG1234" i="2"/>
  <c r="BF1234" i="2"/>
  <c r="T1234" i="2"/>
  <c r="R1234" i="2"/>
  <c r="P1234" i="2"/>
  <c r="BI1231" i="2"/>
  <c r="BH1231" i="2"/>
  <c r="BG1231" i="2"/>
  <c r="BF1231" i="2"/>
  <c r="T1231" i="2"/>
  <c r="R1231" i="2"/>
  <c r="P1231" i="2"/>
  <c r="BI1230" i="2"/>
  <c r="BH1230" i="2"/>
  <c r="BG1230" i="2"/>
  <c r="BF1230" i="2"/>
  <c r="T1230" i="2"/>
  <c r="R1230" i="2"/>
  <c r="P1230" i="2"/>
  <c r="BI1224" i="2"/>
  <c r="BH1224" i="2"/>
  <c r="BG1224" i="2"/>
  <c r="BF1224" i="2"/>
  <c r="T1224" i="2"/>
  <c r="R1224" i="2"/>
  <c r="P1224" i="2"/>
  <c r="BI1222" i="2"/>
  <c r="BH1222" i="2"/>
  <c r="BG1222" i="2"/>
  <c r="BF1222" i="2"/>
  <c r="T1222" i="2"/>
  <c r="R1222" i="2"/>
  <c r="P1222" i="2"/>
  <c r="BI1220" i="2"/>
  <c r="BH1220" i="2"/>
  <c r="BG1220" i="2"/>
  <c r="BF1220" i="2"/>
  <c r="T1220" i="2"/>
  <c r="R1220" i="2"/>
  <c r="P1220" i="2"/>
  <c r="BI1218" i="2"/>
  <c r="BH1218" i="2"/>
  <c r="BG1218" i="2"/>
  <c r="BF1218" i="2"/>
  <c r="T1218" i="2"/>
  <c r="R1218" i="2"/>
  <c r="P1218" i="2"/>
  <c r="BI1216" i="2"/>
  <c r="BH1216" i="2"/>
  <c r="BG1216" i="2"/>
  <c r="BF1216" i="2"/>
  <c r="T1216" i="2"/>
  <c r="R1216" i="2"/>
  <c r="P1216" i="2"/>
  <c r="BI1214" i="2"/>
  <c r="BH1214" i="2"/>
  <c r="BG1214" i="2"/>
  <c r="BF1214" i="2"/>
  <c r="T1214" i="2"/>
  <c r="R1214" i="2"/>
  <c r="P1214" i="2"/>
  <c r="BI1208" i="2"/>
  <c r="BH1208" i="2"/>
  <c r="BG1208" i="2"/>
  <c r="BF1208" i="2"/>
  <c r="T1208" i="2"/>
  <c r="R1208" i="2"/>
  <c r="P1208" i="2"/>
  <c r="BI1203" i="2"/>
  <c r="BH1203" i="2"/>
  <c r="BG1203" i="2"/>
  <c r="BF1203" i="2"/>
  <c r="T1203" i="2"/>
  <c r="R1203" i="2"/>
  <c r="P1203" i="2"/>
  <c r="BI1197" i="2"/>
  <c r="BH1197" i="2"/>
  <c r="BG1197" i="2"/>
  <c r="BF1197" i="2"/>
  <c r="T1197" i="2"/>
  <c r="R1197" i="2"/>
  <c r="P1197" i="2"/>
  <c r="BI1194" i="2"/>
  <c r="BH1194" i="2"/>
  <c r="BG1194" i="2"/>
  <c r="BF1194" i="2"/>
  <c r="T1194" i="2"/>
  <c r="R1194" i="2"/>
  <c r="P1194" i="2"/>
  <c r="BI1193" i="2"/>
  <c r="BH1193" i="2"/>
  <c r="BG1193" i="2"/>
  <c r="BF1193" i="2"/>
  <c r="T1193" i="2"/>
  <c r="R1193" i="2"/>
  <c r="P1193" i="2"/>
  <c r="BI1192" i="2"/>
  <c r="BH1192" i="2"/>
  <c r="BG1192" i="2"/>
  <c r="BF1192" i="2"/>
  <c r="T1192" i="2"/>
  <c r="R1192" i="2"/>
  <c r="P1192" i="2"/>
  <c r="BI1189" i="2"/>
  <c r="BH1189" i="2"/>
  <c r="BG1189" i="2"/>
  <c r="BF1189" i="2"/>
  <c r="T1189" i="2"/>
  <c r="R1189" i="2"/>
  <c r="P1189" i="2"/>
  <c r="BI1186" i="2"/>
  <c r="BH1186" i="2"/>
  <c r="BG1186" i="2"/>
  <c r="BF1186" i="2"/>
  <c r="T1186" i="2"/>
  <c r="R1186" i="2"/>
  <c r="P1186" i="2"/>
  <c r="BI1183" i="2"/>
  <c r="BH1183" i="2"/>
  <c r="BG1183" i="2"/>
  <c r="BF1183" i="2"/>
  <c r="T1183" i="2"/>
  <c r="R1183" i="2"/>
  <c r="P1183" i="2"/>
  <c r="BI1182" i="2"/>
  <c r="BH1182" i="2"/>
  <c r="BG1182" i="2"/>
  <c r="BF1182" i="2"/>
  <c r="T1182" i="2"/>
  <c r="R1182" i="2"/>
  <c r="P1182" i="2"/>
  <c r="BI1180" i="2"/>
  <c r="BH1180" i="2"/>
  <c r="BG1180" i="2"/>
  <c r="BF1180" i="2"/>
  <c r="T1180" i="2"/>
  <c r="R1180" i="2"/>
  <c r="P1180" i="2"/>
  <c r="BI1178" i="2"/>
  <c r="BH1178" i="2"/>
  <c r="BG1178" i="2"/>
  <c r="BF1178" i="2"/>
  <c r="T1178" i="2"/>
  <c r="R1178" i="2"/>
  <c r="P1178" i="2"/>
  <c r="BI1177" i="2"/>
  <c r="BH1177" i="2"/>
  <c r="BG1177" i="2"/>
  <c r="BF1177" i="2"/>
  <c r="T1177" i="2"/>
  <c r="R1177" i="2"/>
  <c r="P1177" i="2"/>
  <c r="BI1173" i="2"/>
  <c r="BH1173" i="2"/>
  <c r="BG1173" i="2"/>
  <c r="BF1173" i="2"/>
  <c r="T1173" i="2"/>
  <c r="R1173" i="2"/>
  <c r="P1173" i="2"/>
  <c r="BI1172" i="2"/>
  <c r="BH1172" i="2"/>
  <c r="BG1172" i="2"/>
  <c r="BF1172" i="2"/>
  <c r="T1172" i="2"/>
  <c r="R1172" i="2"/>
  <c r="P1172" i="2"/>
  <c r="BI1168" i="2"/>
  <c r="BH1168" i="2"/>
  <c r="BG1168" i="2"/>
  <c r="BF1168" i="2"/>
  <c r="T1168" i="2"/>
  <c r="R1168" i="2"/>
  <c r="P1168" i="2"/>
  <c r="BI1167" i="2"/>
  <c r="BH1167" i="2"/>
  <c r="BG1167" i="2"/>
  <c r="BF1167" i="2"/>
  <c r="T1167" i="2"/>
  <c r="R1167" i="2"/>
  <c r="P1167" i="2"/>
  <c r="BI1166" i="2"/>
  <c r="BH1166" i="2"/>
  <c r="BG1166" i="2"/>
  <c r="BF1166" i="2"/>
  <c r="T1166" i="2"/>
  <c r="R1166" i="2"/>
  <c r="P1166" i="2"/>
  <c r="BI1165" i="2"/>
  <c r="BH1165" i="2"/>
  <c r="BG1165" i="2"/>
  <c r="BF1165" i="2"/>
  <c r="T1165" i="2"/>
  <c r="R1165" i="2"/>
  <c r="P1165" i="2"/>
  <c r="BI1164" i="2"/>
  <c r="BH1164" i="2"/>
  <c r="BG1164" i="2"/>
  <c r="BF1164" i="2"/>
  <c r="T1164" i="2"/>
  <c r="R1164" i="2"/>
  <c r="P1164" i="2"/>
  <c r="BI1160" i="2"/>
  <c r="BH1160" i="2"/>
  <c r="BG1160" i="2"/>
  <c r="BF1160" i="2"/>
  <c r="T1160" i="2"/>
  <c r="R1160" i="2"/>
  <c r="P1160" i="2"/>
  <c r="BI1159" i="2"/>
  <c r="BH1159" i="2"/>
  <c r="BG1159" i="2"/>
  <c r="BF1159" i="2"/>
  <c r="T1159" i="2"/>
  <c r="R1159" i="2"/>
  <c r="P1159" i="2"/>
  <c r="BI1156" i="2"/>
  <c r="BH1156" i="2"/>
  <c r="BG1156" i="2"/>
  <c r="BF1156" i="2"/>
  <c r="T1156" i="2"/>
  <c r="R1156" i="2"/>
  <c r="P1156" i="2"/>
  <c r="BI1154" i="2"/>
  <c r="BH1154" i="2"/>
  <c r="BG1154" i="2"/>
  <c r="BF1154" i="2"/>
  <c r="T1154" i="2"/>
  <c r="R1154" i="2"/>
  <c r="P1154" i="2"/>
  <c r="BI1153" i="2"/>
  <c r="BH1153" i="2"/>
  <c r="BG1153" i="2"/>
  <c r="BF1153" i="2"/>
  <c r="T1153" i="2"/>
  <c r="R1153" i="2"/>
  <c r="P1153" i="2"/>
  <c r="BI1152" i="2"/>
  <c r="BH1152" i="2"/>
  <c r="BG1152" i="2"/>
  <c r="BF1152" i="2"/>
  <c r="T1152" i="2"/>
  <c r="R1152" i="2"/>
  <c r="P1152" i="2"/>
  <c r="BI1151" i="2"/>
  <c r="BH1151" i="2"/>
  <c r="BG1151" i="2"/>
  <c r="BF1151" i="2"/>
  <c r="T1151" i="2"/>
  <c r="R1151" i="2"/>
  <c r="P1151" i="2"/>
  <c r="BI1148" i="2"/>
  <c r="BH1148" i="2"/>
  <c r="BG1148" i="2"/>
  <c r="BF1148" i="2"/>
  <c r="T1148" i="2"/>
  <c r="R1148" i="2"/>
  <c r="P1148" i="2"/>
  <c r="BI1145" i="2"/>
  <c r="BH1145" i="2"/>
  <c r="BG1145" i="2"/>
  <c r="BF1145" i="2"/>
  <c r="T1145" i="2"/>
  <c r="R1145" i="2"/>
  <c r="P1145" i="2"/>
  <c r="BI1142" i="2"/>
  <c r="BH1142" i="2"/>
  <c r="BG1142" i="2"/>
  <c r="BF1142" i="2"/>
  <c r="T1142" i="2"/>
  <c r="R1142" i="2"/>
  <c r="P1142" i="2"/>
  <c r="BI1137" i="2"/>
  <c r="BH1137" i="2"/>
  <c r="BG1137" i="2"/>
  <c r="BF1137" i="2"/>
  <c r="T1137" i="2"/>
  <c r="R1137" i="2"/>
  <c r="P1137" i="2"/>
  <c r="BI1136" i="2"/>
  <c r="BH1136" i="2"/>
  <c r="BG1136" i="2"/>
  <c r="BF1136" i="2"/>
  <c r="T1136" i="2"/>
  <c r="R1136" i="2"/>
  <c r="P1136" i="2"/>
  <c r="BI1135" i="2"/>
  <c r="BH1135" i="2"/>
  <c r="BG1135" i="2"/>
  <c r="BF1135" i="2"/>
  <c r="T1135" i="2"/>
  <c r="R1135" i="2"/>
  <c r="P1135" i="2"/>
  <c r="BI1134" i="2"/>
  <c r="BH1134" i="2"/>
  <c r="BG1134" i="2"/>
  <c r="BF1134" i="2"/>
  <c r="T1134" i="2"/>
  <c r="R1134" i="2"/>
  <c r="P1134" i="2"/>
  <c r="BI1133" i="2"/>
  <c r="BH1133" i="2"/>
  <c r="BG1133" i="2"/>
  <c r="BF1133" i="2"/>
  <c r="T1133" i="2"/>
  <c r="R1133" i="2"/>
  <c r="P1133" i="2"/>
  <c r="BI1127" i="2"/>
  <c r="BH1127" i="2"/>
  <c r="BG1127" i="2"/>
  <c r="BF1127" i="2"/>
  <c r="T1127" i="2"/>
  <c r="R1127" i="2"/>
  <c r="P1127" i="2"/>
  <c r="BI1116" i="2"/>
  <c r="BH1116" i="2"/>
  <c r="BG1116" i="2"/>
  <c r="BF1116" i="2"/>
  <c r="T1116" i="2"/>
  <c r="R1116" i="2"/>
  <c r="P1116" i="2"/>
  <c r="BI1111" i="2"/>
  <c r="BH1111" i="2"/>
  <c r="BG1111" i="2"/>
  <c r="BF1111" i="2"/>
  <c r="T1111" i="2"/>
  <c r="R1111" i="2"/>
  <c r="P1111" i="2"/>
  <c r="BI1106" i="2"/>
  <c r="BH1106" i="2"/>
  <c r="BG1106" i="2"/>
  <c r="BF1106" i="2"/>
  <c r="T1106" i="2"/>
  <c r="R1106" i="2"/>
  <c r="P1106" i="2"/>
  <c r="BI1093" i="2"/>
  <c r="BH1093" i="2"/>
  <c r="BG1093" i="2"/>
  <c r="BF1093" i="2"/>
  <c r="T1093" i="2"/>
  <c r="R1093" i="2"/>
  <c r="P1093" i="2"/>
  <c r="BI1092" i="2"/>
  <c r="BH1092" i="2"/>
  <c r="BG1092" i="2"/>
  <c r="BF1092" i="2"/>
  <c r="T1092" i="2"/>
  <c r="R1092" i="2"/>
  <c r="P1092" i="2"/>
  <c r="BI1088" i="2"/>
  <c r="BH1088" i="2"/>
  <c r="BG1088" i="2"/>
  <c r="BF1088" i="2"/>
  <c r="T1088" i="2"/>
  <c r="R1088" i="2"/>
  <c r="P1088" i="2"/>
  <c r="BI1083" i="2"/>
  <c r="BH1083" i="2"/>
  <c r="BG1083" i="2"/>
  <c r="BF1083" i="2"/>
  <c r="T1083" i="2"/>
  <c r="R1083" i="2"/>
  <c r="P1083" i="2"/>
  <c r="BI1080" i="2"/>
  <c r="BH1080" i="2"/>
  <c r="BG1080" i="2"/>
  <c r="BF1080" i="2"/>
  <c r="T1080" i="2"/>
  <c r="R1080" i="2"/>
  <c r="P1080" i="2"/>
  <c r="BI1079" i="2"/>
  <c r="BH1079" i="2"/>
  <c r="BG1079" i="2"/>
  <c r="BF1079" i="2"/>
  <c r="T1079" i="2"/>
  <c r="R1079" i="2"/>
  <c r="P1079" i="2"/>
  <c r="BI1076" i="2"/>
  <c r="BH1076" i="2"/>
  <c r="BG1076" i="2"/>
  <c r="BF1076" i="2"/>
  <c r="T1076" i="2"/>
  <c r="R1076" i="2"/>
  <c r="P1076" i="2"/>
  <c r="BI1073" i="2"/>
  <c r="BH1073" i="2"/>
  <c r="BG1073" i="2"/>
  <c r="BF1073" i="2"/>
  <c r="T1073" i="2"/>
  <c r="R1073" i="2"/>
  <c r="P1073" i="2"/>
  <c r="BI1070" i="2"/>
  <c r="BH1070" i="2"/>
  <c r="BG1070" i="2"/>
  <c r="BF1070" i="2"/>
  <c r="T1070" i="2"/>
  <c r="R1070" i="2"/>
  <c r="P1070" i="2"/>
  <c r="BI1067" i="2"/>
  <c r="BH1067" i="2"/>
  <c r="BG1067" i="2"/>
  <c r="BF1067" i="2"/>
  <c r="T1067" i="2"/>
  <c r="R1067" i="2"/>
  <c r="P1067" i="2"/>
  <c r="BI1061" i="2"/>
  <c r="BH1061" i="2"/>
  <c r="BG1061" i="2"/>
  <c r="BF1061" i="2"/>
  <c r="T1061" i="2"/>
  <c r="R1061" i="2"/>
  <c r="P1061" i="2"/>
  <c r="BI1058" i="2"/>
  <c r="BH1058" i="2"/>
  <c r="BG1058" i="2"/>
  <c r="BF1058" i="2"/>
  <c r="T1058" i="2"/>
  <c r="R1058" i="2"/>
  <c r="P1058" i="2"/>
  <c r="BI1056" i="2"/>
  <c r="BH1056" i="2"/>
  <c r="BG1056" i="2"/>
  <c r="BF1056" i="2"/>
  <c r="T1056" i="2"/>
  <c r="R1056" i="2"/>
  <c r="P1056" i="2"/>
  <c r="BI1054" i="2"/>
  <c r="BH1054" i="2"/>
  <c r="BG1054" i="2"/>
  <c r="BF1054" i="2"/>
  <c r="T1054" i="2"/>
  <c r="R1054" i="2"/>
  <c r="P1054" i="2"/>
  <c r="BI1053" i="2"/>
  <c r="BH1053" i="2"/>
  <c r="BG1053" i="2"/>
  <c r="BF1053" i="2"/>
  <c r="T1053" i="2"/>
  <c r="R1053" i="2"/>
  <c r="P1053" i="2"/>
  <c r="BI1052" i="2"/>
  <c r="BH1052" i="2"/>
  <c r="BG1052" i="2"/>
  <c r="BF1052" i="2"/>
  <c r="T1052" i="2"/>
  <c r="R1052" i="2"/>
  <c r="P1052" i="2"/>
  <c r="BI1051" i="2"/>
  <c r="BH1051" i="2"/>
  <c r="BG1051" i="2"/>
  <c r="BF1051" i="2"/>
  <c r="T1051" i="2"/>
  <c r="R1051" i="2"/>
  <c r="P1051" i="2"/>
  <c r="BI1050" i="2"/>
  <c r="BH1050" i="2"/>
  <c r="BG1050" i="2"/>
  <c r="BF1050" i="2"/>
  <c r="T1050" i="2"/>
  <c r="R1050" i="2"/>
  <c r="P1050" i="2"/>
  <c r="BI1048" i="2"/>
  <c r="BH1048" i="2"/>
  <c r="BG1048" i="2"/>
  <c r="BF1048" i="2"/>
  <c r="T1048" i="2"/>
  <c r="R1048" i="2"/>
  <c r="P1048" i="2"/>
  <c r="BI1046" i="2"/>
  <c r="BH1046" i="2"/>
  <c r="BG1046" i="2"/>
  <c r="BF1046" i="2"/>
  <c r="T1046" i="2"/>
  <c r="R1046" i="2"/>
  <c r="P1046" i="2"/>
  <c r="BI1036" i="2"/>
  <c r="BH1036" i="2"/>
  <c r="BG1036" i="2"/>
  <c r="BF1036" i="2"/>
  <c r="T1036" i="2"/>
  <c r="R1036" i="2"/>
  <c r="P1036" i="2"/>
  <c r="BI1031" i="2"/>
  <c r="BH1031" i="2"/>
  <c r="BG1031" i="2"/>
  <c r="BF1031" i="2"/>
  <c r="T1031" i="2"/>
  <c r="R1031" i="2"/>
  <c r="P1031" i="2"/>
  <c r="BI1028" i="2"/>
  <c r="BH1028" i="2"/>
  <c r="BG1028" i="2"/>
  <c r="BF1028" i="2"/>
  <c r="T1028" i="2"/>
  <c r="R1028" i="2"/>
  <c r="P1028" i="2"/>
  <c r="BI1023" i="2"/>
  <c r="BH1023" i="2"/>
  <c r="BG1023" i="2"/>
  <c r="BF1023" i="2"/>
  <c r="T1023" i="2"/>
  <c r="R1023" i="2"/>
  <c r="P1023" i="2"/>
  <c r="BI1019" i="2"/>
  <c r="BH1019" i="2"/>
  <c r="BG1019" i="2"/>
  <c r="BF1019" i="2"/>
  <c r="T1019" i="2"/>
  <c r="R1019" i="2"/>
  <c r="P1019" i="2"/>
  <c r="BI1017" i="2"/>
  <c r="BH1017" i="2"/>
  <c r="BG1017" i="2"/>
  <c r="BF1017" i="2"/>
  <c r="T1017" i="2"/>
  <c r="R1017" i="2"/>
  <c r="P1017" i="2"/>
  <c r="BI1012" i="2"/>
  <c r="BH1012" i="2"/>
  <c r="BG1012" i="2"/>
  <c r="BF1012" i="2"/>
  <c r="T1012" i="2"/>
  <c r="R1012" i="2"/>
  <c r="P1012" i="2"/>
  <c r="BI1010" i="2"/>
  <c r="BH1010" i="2"/>
  <c r="BG1010" i="2"/>
  <c r="BF1010" i="2"/>
  <c r="T1010" i="2"/>
  <c r="R1010" i="2"/>
  <c r="P1010" i="2"/>
  <c r="BI1004" i="2"/>
  <c r="BH1004" i="2"/>
  <c r="BG1004" i="2"/>
  <c r="BF1004" i="2"/>
  <c r="T1004" i="2"/>
  <c r="R1004" i="2"/>
  <c r="P1004" i="2"/>
  <c r="BI1000" i="2"/>
  <c r="BH1000" i="2"/>
  <c r="BG1000" i="2"/>
  <c r="BF1000" i="2"/>
  <c r="T1000" i="2"/>
  <c r="R1000" i="2"/>
  <c r="P1000" i="2"/>
  <c r="BI993" i="2"/>
  <c r="BH993" i="2"/>
  <c r="BG993" i="2"/>
  <c r="BF993" i="2"/>
  <c r="T993" i="2"/>
  <c r="R993" i="2"/>
  <c r="P993" i="2"/>
  <c r="BI986" i="2"/>
  <c r="BH986" i="2"/>
  <c r="BG986" i="2"/>
  <c r="BF986" i="2"/>
  <c r="T986" i="2"/>
  <c r="R986" i="2"/>
  <c r="P986" i="2"/>
  <c r="BI980" i="2"/>
  <c r="BH980" i="2"/>
  <c r="BG980" i="2"/>
  <c r="BF980" i="2"/>
  <c r="T980" i="2"/>
  <c r="R980" i="2"/>
  <c r="P980" i="2"/>
  <c r="BI976" i="2"/>
  <c r="BH976" i="2"/>
  <c r="BG976" i="2"/>
  <c r="BF976" i="2"/>
  <c r="T976" i="2"/>
  <c r="R976" i="2"/>
  <c r="P976" i="2"/>
  <c r="BI971" i="2"/>
  <c r="BH971" i="2"/>
  <c r="BG971" i="2"/>
  <c r="BF971" i="2"/>
  <c r="T971" i="2"/>
  <c r="R971" i="2"/>
  <c r="P971" i="2"/>
  <c r="BI966" i="2"/>
  <c r="BH966" i="2"/>
  <c r="BG966" i="2"/>
  <c r="BF966" i="2"/>
  <c r="T966" i="2"/>
  <c r="R966" i="2"/>
  <c r="P966" i="2"/>
  <c r="BI964" i="2"/>
  <c r="BH964" i="2"/>
  <c r="BG964" i="2"/>
  <c r="BF964" i="2"/>
  <c r="T964" i="2"/>
  <c r="R964" i="2"/>
  <c r="P964" i="2"/>
  <c r="BI960" i="2"/>
  <c r="BH960" i="2"/>
  <c r="BG960" i="2"/>
  <c r="BF960" i="2"/>
  <c r="T960" i="2"/>
  <c r="R960" i="2"/>
  <c r="P960" i="2"/>
  <c r="BI953" i="2"/>
  <c r="BH953" i="2"/>
  <c r="BG953" i="2"/>
  <c r="BF953" i="2"/>
  <c r="T953" i="2"/>
  <c r="R953" i="2"/>
  <c r="P953" i="2"/>
  <c r="BI949" i="2"/>
  <c r="BH949" i="2"/>
  <c r="BG949" i="2"/>
  <c r="BF949" i="2"/>
  <c r="T949" i="2"/>
  <c r="R949" i="2"/>
  <c r="P949" i="2"/>
  <c r="BI943" i="2"/>
  <c r="BH943" i="2"/>
  <c r="BG943" i="2"/>
  <c r="BF943" i="2"/>
  <c r="T943" i="2"/>
  <c r="R943" i="2"/>
  <c r="P943" i="2"/>
  <c r="BI937" i="2"/>
  <c r="BH937" i="2"/>
  <c r="BG937" i="2"/>
  <c r="BF937" i="2"/>
  <c r="T937" i="2"/>
  <c r="R937" i="2"/>
  <c r="P937" i="2"/>
  <c r="BI931" i="2"/>
  <c r="BH931" i="2"/>
  <c r="BG931" i="2"/>
  <c r="BF931" i="2"/>
  <c r="T931" i="2"/>
  <c r="R931" i="2"/>
  <c r="P931" i="2"/>
  <c r="BI924" i="2"/>
  <c r="BH924" i="2"/>
  <c r="BG924" i="2"/>
  <c r="BF924" i="2"/>
  <c r="T924" i="2"/>
  <c r="R924" i="2"/>
  <c r="P924" i="2"/>
  <c r="BI920" i="2"/>
  <c r="BH920" i="2"/>
  <c r="BG920" i="2"/>
  <c r="BF920" i="2"/>
  <c r="T920" i="2"/>
  <c r="R920" i="2"/>
  <c r="P920" i="2"/>
  <c r="BI904" i="2"/>
  <c r="BH904" i="2"/>
  <c r="BG904" i="2"/>
  <c r="BF904" i="2"/>
  <c r="T904" i="2"/>
  <c r="R904" i="2"/>
  <c r="P904" i="2"/>
  <c r="BI897" i="2"/>
  <c r="BH897" i="2"/>
  <c r="BG897" i="2"/>
  <c r="BF897" i="2"/>
  <c r="T897" i="2"/>
  <c r="R897" i="2"/>
  <c r="P897" i="2"/>
  <c r="BI891" i="2"/>
  <c r="BH891" i="2"/>
  <c r="BG891" i="2"/>
  <c r="BF891" i="2"/>
  <c r="T891" i="2"/>
  <c r="R891" i="2"/>
  <c r="P891" i="2"/>
  <c r="BI887" i="2"/>
  <c r="BH887" i="2"/>
  <c r="BG887" i="2"/>
  <c r="BF887" i="2"/>
  <c r="T887" i="2"/>
  <c r="R887" i="2"/>
  <c r="P887" i="2"/>
  <c r="BI881" i="2"/>
  <c r="BH881" i="2"/>
  <c r="BG881" i="2"/>
  <c r="BF881" i="2"/>
  <c r="T881" i="2"/>
  <c r="R881" i="2"/>
  <c r="P881" i="2"/>
  <c r="BI873" i="2"/>
  <c r="BH873" i="2"/>
  <c r="BG873" i="2"/>
  <c r="BF873" i="2"/>
  <c r="T873" i="2"/>
  <c r="R873" i="2"/>
  <c r="P873" i="2"/>
  <c r="BI870" i="2"/>
  <c r="BH870" i="2"/>
  <c r="BG870" i="2"/>
  <c r="BF870" i="2"/>
  <c r="T870" i="2"/>
  <c r="R870" i="2"/>
  <c r="P870" i="2"/>
  <c r="BI863" i="2"/>
  <c r="BH863" i="2"/>
  <c r="BG863" i="2"/>
  <c r="BF863" i="2"/>
  <c r="T863" i="2"/>
  <c r="R863" i="2"/>
  <c r="P863" i="2"/>
  <c r="BI857" i="2"/>
  <c r="BH857" i="2"/>
  <c r="BG857" i="2"/>
  <c r="BF857" i="2"/>
  <c r="T857" i="2"/>
  <c r="R857" i="2"/>
  <c r="P857" i="2"/>
  <c r="BI848" i="2"/>
  <c r="BH848" i="2"/>
  <c r="BG848" i="2"/>
  <c r="BF848" i="2"/>
  <c r="T848" i="2"/>
  <c r="R848" i="2"/>
  <c r="P848" i="2"/>
  <c r="BI847" i="2"/>
  <c r="BH847" i="2"/>
  <c r="BG847" i="2"/>
  <c r="BF847" i="2"/>
  <c r="T847" i="2"/>
  <c r="R847" i="2"/>
  <c r="P847" i="2"/>
  <c r="BI844" i="2"/>
  <c r="BH844" i="2"/>
  <c r="BG844" i="2"/>
  <c r="BF844" i="2"/>
  <c r="T844" i="2"/>
  <c r="R844" i="2"/>
  <c r="P844" i="2"/>
  <c r="BI843" i="2"/>
  <c r="BH843" i="2"/>
  <c r="BG843" i="2"/>
  <c r="BF843" i="2"/>
  <c r="T843" i="2"/>
  <c r="R843" i="2"/>
  <c r="P843" i="2"/>
  <c r="BI839" i="2"/>
  <c r="BH839" i="2"/>
  <c r="BG839" i="2"/>
  <c r="BF839" i="2"/>
  <c r="T839" i="2"/>
  <c r="R839" i="2"/>
  <c r="P839" i="2"/>
  <c r="BI838" i="2"/>
  <c r="BH838" i="2"/>
  <c r="BG838" i="2"/>
  <c r="BF838" i="2"/>
  <c r="T838" i="2"/>
  <c r="R838" i="2"/>
  <c r="P838" i="2"/>
  <c r="BI834" i="2"/>
  <c r="BH834" i="2"/>
  <c r="BG834" i="2"/>
  <c r="BF834" i="2"/>
  <c r="T834" i="2"/>
  <c r="R834" i="2"/>
  <c r="P834" i="2"/>
  <c r="BI830" i="2"/>
  <c r="BH830" i="2"/>
  <c r="BG830" i="2"/>
  <c r="BF830" i="2"/>
  <c r="T830" i="2"/>
  <c r="R830" i="2"/>
  <c r="P830" i="2"/>
  <c r="BI823" i="2"/>
  <c r="BH823" i="2"/>
  <c r="BG823" i="2"/>
  <c r="BF823" i="2"/>
  <c r="T823" i="2"/>
  <c r="R823" i="2"/>
  <c r="P823" i="2"/>
  <c r="BI821" i="2"/>
  <c r="BH821" i="2"/>
  <c r="BG821" i="2"/>
  <c r="BF821" i="2"/>
  <c r="T821" i="2"/>
  <c r="T820" i="2" s="1"/>
  <c r="R821" i="2"/>
  <c r="R820" i="2"/>
  <c r="P821" i="2"/>
  <c r="P820" i="2"/>
  <c r="BI818" i="2"/>
  <c r="BH818" i="2"/>
  <c r="BG818" i="2"/>
  <c r="BF818" i="2"/>
  <c r="T818" i="2"/>
  <c r="R818" i="2"/>
  <c r="P818" i="2"/>
  <c r="BI814" i="2"/>
  <c r="BH814" i="2"/>
  <c r="BG814" i="2"/>
  <c r="BF814" i="2"/>
  <c r="T814" i="2"/>
  <c r="R814" i="2"/>
  <c r="P814" i="2"/>
  <c r="BI809" i="2"/>
  <c r="BH809" i="2"/>
  <c r="BG809" i="2"/>
  <c r="BF809" i="2"/>
  <c r="T809" i="2"/>
  <c r="R809" i="2"/>
  <c r="P809" i="2"/>
  <c r="BI800" i="2"/>
  <c r="BH800" i="2"/>
  <c r="BG800" i="2"/>
  <c r="BF800" i="2"/>
  <c r="T800" i="2"/>
  <c r="R800" i="2"/>
  <c r="P800" i="2"/>
  <c r="BI792" i="2"/>
  <c r="BH792" i="2"/>
  <c r="BG792" i="2"/>
  <c r="BF792" i="2"/>
  <c r="T792" i="2"/>
  <c r="R792" i="2"/>
  <c r="P792" i="2"/>
  <c r="BI789" i="2"/>
  <c r="BH789" i="2"/>
  <c r="BG789" i="2"/>
  <c r="BF789" i="2"/>
  <c r="T789" i="2"/>
  <c r="R789" i="2"/>
  <c r="P789" i="2"/>
  <c r="BI771" i="2"/>
  <c r="BH771" i="2"/>
  <c r="BG771" i="2"/>
  <c r="BF771" i="2"/>
  <c r="T771" i="2"/>
  <c r="R771" i="2"/>
  <c r="P771" i="2"/>
  <c r="BI768" i="2"/>
  <c r="BH768" i="2"/>
  <c r="BG768" i="2"/>
  <c r="BF768" i="2"/>
  <c r="T768" i="2"/>
  <c r="R768" i="2"/>
  <c r="P768" i="2"/>
  <c r="BI766" i="2"/>
  <c r="BH766" i="2"/>
  <c r="BG766" i="2"/>
  <c r="BF766" i="2"/>
  <c r="T766" i="2"/>
  <c r="R766" i="2"/>
  <c r="P766" i="2"/>
  <c r="BI762" i="2"/>
  <c r="BH762" i="2"/>
  <c r="BG762" i="2"/>
  <c r="BF762" i="2"/>
  <c r="T762" i="2"/>
  <c r="R762" i="2"/>
  <c r="P762" i="2"/>
  <c r="BI760" i="2"/>
  <c r="BH760" i="2"/>
  <c r="BG760" i="2"/>
  <c r="BF760" i="2"/>
  <c r="T760" i="2"/>
  <c r="R760" i="2"/>
  <c r="P760" i="2"/>
  <c r="BI755" i="2"/>
  <c r="BH755" i="2"/>
  <c r="BG755" i="2"/>
  <c r="BF755" i="2"/>
  <c r="T755" i="2"/>
  <c r="R755" i="2"/>
  <c r="P755" i="2"/>
  <c r="BI750" i="2"/>
  <c r="BH750" i="2"/>
  <c r="BG750" i="2"/>
  <c r="BF750" i="2"/>
  <c r="T750" i="2"/>
  <c r="R750" i="2"/>
  <c r="P750" i="2"/>
  <c r="BI748" i="2"/>
  <c r="BH748" i="2"/>
  <c r="BG748" i="2"/>
  <c r="BF748" i="2"/>
  <c r="T748" i="2"/>
  <c r="R748" i="2"/>
  <c r="P748" i="2"/>
  <c r="BI745" i="2"/>
  <c r="BH745" i="2"/>
  <c r="BG745" i="2"/>
  <c r="BF745" i="2"/>
  <c r="T745" i="2"/>
  <c r="R745" i="2"/>
  <c r="P745" i="2"/>
  <c r="BI740" i="2"/>
  <c r="BH740" i="2"/>
  <c r="BG740" i="2"/>
  <c r="BF740" i="2"/>
  <c r="T740" i="2"/>
  <c r="R740" i="2"/>
  <c r="P740" i="2"/>
  <c r="BI729" i="2"/>
  <c r="BH729" i="2"/>
  <c r="BG729" i="2"/>
  <c r="BF729" i="2"/>
  <c r="T729" i="2"/>
  <c r="R729" i="2"/>
  <c r="P729" i="2"/>
  <c r="BI726" i="2"/>
  <c r="BH726" i="2"/>
  <c r="BG726" i="2"/>
  <c r="BF726" i="2"/>
  <c r="T726" i="2"/>
  <c r="R726" i="2"/>
  <c r="P726" i="2"/>
  <c r="BI719" i="2"/>
  <c r="BH719" i="2"/>
  <c r="BG719" i="2"/>
  <c r="BF719" i="2"/>
  <c r="T719" i="2"/>
  <c r="R719" i="2"/>
  <c r="P719" i="2"/>
  <c r="BI713" i="2"/>
  <c r="BH713" i="2"/>
  <c r="BG713" i="2"/>
  <c r="BF713" i="2"/>
  <c r="T713" i="2"/>
  <c r="R713" i="2"/>
  <c r="P713" i="2"/>
  <c r="BI709" i="2"/>
  <c r="BH709" i="2"/>
  <c r="BG709" i="2"/>
  <c r="BF709" i="2"/>
  <c r="T709" i="2"/>
  <c r="T708" i="2"/>
  <c r="R709" i="2"/>
  <c r="R708" i="2"/>
  <c r="P709" i="2"/>
  <c r="P708" i="2"/>
  <c r="BI706" i="2"/>
  <c r="BH706" i="2"/>
  <c r="BG706" i="2"/>
  <c r="BF706" i="2"/>
  <c r="T706" i="2"/>
  <c r="R706" i="2"/>
  <c r="P706" i="2"/>
  <c r="BI703" i="2"/>
  <c r="BH703" i="2"/>
  <c r="BG703" i="2"/>
  <c r="BF703" i="2"/>
  <c r="T703" i="2"/>
  <c r="R703" i="2"/>
  <c r="P703" i="2"/>
  <c r="BI701" i="2"/>
  <c r="BH701" i="2"/>
  <c r="BG701" i="2"/>
  <c r="BF701" i="2"/>
  <c r="T701" i="2"/>
  <c r="R701" i="2"/>
  <c r="P701" i="2"/>
  <c r="BI699" i="2"/>
  <c r="BH699" i="2"/>
  <c r="BG699" i="2"/>
  <c r="BF699" i="2"/>
  <c r="T699" i="2"/>
  <c r="R699" i="2"/>
  <c r="P699" i="2"/>
  <c r="BI695" i="2"/>
  <c r="BH695" i="2"/>
  <c r="BG695" i="2"/>
  <c r="BF695" i="2"/>
  <c r="T695" i="2"/>
  <c r="R695" i="2"/>
  <c r="P695" i="2"/>
  <c r="BI689" i="2"/>
  <c r="BH689" i="2"/>
  <c r="BG689" i="2"/>
  <c r="BF689" i="2"/>
  <c r="T689" i="2"/>
  <c r="R689" i="2"/>
  <c r="P689" i="2"/>
  <c r="BI681" i="2"/>
  <c r="BH681" i="2"/>
  <c r="BG681" i="2"/>
  <c r="BF681" i="2"/>
  <c r="T681" i="2"/>
  <c r="R681" i="2"/>
  <c r="P681" i="2"/>
  <c r="BI674" i="2"/>
  <c r="BH674" i="2"/>
  <c r="BG674" i="2"/>
  <c r="BF674" i="2"/>
  <c r="T674" i="2"/>
  <c r="R674" i="2"/>
  <c r="P674" i="2"/>
  <c r="BI671" i="2"/>
  <c r="BH671" i="2"/>
  <c r="BG671" i="2"/>
  <c r="BF671" i="2"/>
  <c r="T671" i="2"/>
  <c r="R671" i="2"/>
  <c r="P671" i="2"/>
  <c r="BI659" i="2"/>
  <c r="BH659" i="2"/>
  <c r="BG659" i="2"/>
  <c r="BF659" i="2"/>
  <c r="T659" i="2"/>
  <c r="R659" i="2"/>
  <c r="P659" i="2"/>
  <c r="BI599" i="2"/>
  <c r="BH599" i="2"/>
  <c r="BG599" i="2"/>
  <c r="BF599" i="2"/>
  <c r="T599" i="2"/>
  <c r="R599" i="2"/>
  <c r="P599" i="2"/>
  <c r="BI589" i="2"/>
  <c r="BH589" i="2"/>
  <c r="BG589" i="2"/>
  <c r="BF589" i="2"/>
  <c r="T589" i="2"/>
  <c r="R589" i="2"/>
  <c r="P589" i="2"/>
  <c r="BI583" i="2"/>
  <c r="BH583" i="2"/>
  <c r="BG583" i="2"/>
  <c r="BF583" i="2"/>
  <c r="T583" i="2"/>
  <c r="R583" i="2"/>
  <c r="P583" i="2"/>
  <c r="BI573" i="2"/>
  <c r="BH573" i="2"/>
  <c r="BG573" i="2"/>
  <c r="BF573" i="2"/>
  <c r="T573" i="2"/>
  <c r="R573" i="2"/>
  <c r="P573" i="2"/>
  <c r="BI568" i="2"/>
  <c r="BH568" i="2"/>
  <c r="BG568" i="2"/>
  <c r="BF568" i="2"/>
  <c r="T568" i="2"/>
  <c r="R568" i="2"/>
  <c r="P568" i="2"/>
  <c r="BI563" i="2"/>
  <c r="BH563" i="2"/>
  <c r="BG563" i="2"/>
  <c r="BF563" i="2"/>
  <c r="T563" i="2"/>
  <c r="R563" i="2"/>
  <c r="P563" i="2"/>
  <c r="BI559" i="2"/>
  <c r="BH559" i="2"/>
  <c r="BG559" i="2"/>
  <c r="BF559" i="2"/>
  <c r="T559" i="2"/>
  <c r="R559" i="2"/>
  <c r="P559" i="2"/>
  <c r="BI553" i="2"/>
  <c r="BH553" i="2"/>
  <c r="BG553" i="2"/>
  <c r="BF553" i="2"/>
  <c r="T553" i="2"/>
  <c r="R553" i="2"/>
  <c r="P553" i="2"/>
  <c r="BI552" i="2"/>
  <c r="BH552" i="2"/>
  <c r="BG552" i="2"/>
  <c r="BF552" i="2"/>
  <c r="T552" i="2"/>
  <c r="R552" i="2"/>
  <c r="P552" i="2"/>
  <c r="BI551" i="2"/>
  <c r="BH551" i="2"/>
  <c r="BG551" i="2"/>
  <c r="BF551" i="2"/>
  <c r="T551" i="2"/>
  <c r="R551" i="2"/>
  <c r="P551" i="2"/>
  <c r="BI548" i="2"/>
  <c r="BH548" i="2"/>
  <c r="BG548" i="2"/>
  <c r="BF548" i="2"/>
  <c r="T548" i="2"/>
  <c r="R548" i="2"/>
  <c r="P548" i="2"/>
  <c r="BI542" i="2"/>
  <c r="BH542" i="2"/>
  <c r="BG542" i="2"/>
  <c r="BF542" i="2"/>
  <c r="T542" i="2"/>
  <c r="R542" i="2"/>
  <c r="P542" i="2"/>
  <c r="BI539" i="2"/>
  <c r="BH539" i="2"/>
  <c r="BG539" i="2"/>
  <c r="BF539" i="2"/>
  <c r="T539" i="2"/>
  <c r="R539" i="2"/>
  <c r="P539" i="2"/>
  <c r="BI536" i="2"/>
  <c r="BH536" i="2"/>
  <c r="BG536" i="2"/>
  <c r="BF536" i="2"/>
  <c r="T536" i="2"/>
  <c r="R536" i="2"/>
  <c r="P536" i="2"/>
  <c r="BI532" i="2"/>
  <c r="BH532" i="2"/>
  <c r="BG532" i="2"/>
  <c r="BF532" i="2"/>
  <c r="T532" i="2"/>
  <c r="R532" i="2"/>
  <c r="P532" i="2"/>
  <c r="BI529" i="2"/>
  <c r="BH529" i="2"/>
  <c r="BG529" i="2"/>
  <c r="BF529" i="2"/>
  <c r="T529" i="2"/>
  <c r="R529" i="2"/>
  <c r="P529" i="2"/>
  <c r="BI526" i="2"/>
  <c r="BH526" i="2"/>
  <c r="BG526" i="2"/>
  <c r="BF526" i="2"/>
  <c r="T526" i="2"/>
  <c r="R526" i="2"/>
  <c r="P526" i="2"/>
  <c r="BI523" i="2"/>
  <c r="BH523" i="2"/>
  <c r="BG523" i="2"/>
  <c r="BF523" i="2"/>
  <c r="T523" i="2"/>
  <c r="R523" i="2"/>
  <c r="P523" i="2"/>
  <c r="BI519" i="2"/>
  <c r="BH519" i="2"/>
  <c r="BG519" i="2"/>
  <c r="BF519" i="2"/>
  <c r="T519" i="2"/>
  <c r="R519" i="2"/>
  <c r="P519" i="2"/>
  <c r="BI515" i="2"/>
  <c r="BH515" i="2"/>
  <c r="BG515" i="2"/>
  <c r="BF515" i="2"/>
  <c r="T515" i="2"/>
  <c r="R515" i="2"/>
  <c r="P515" i="2"/>
  <c r="BI511" i="2"/>
  <c r="BH511" i="2"/>
  <c r="BG511" i="2"/>
  <c r="BF511" i="2"/>
  <c r="T511" i="2"/>
  <c r="R511" i="2"/>
  <c r="P511" i="2"/>
  <c r="BI502" i="2"/>
  <c r="BH502" i="2"/>
  <c r="BG502" i="2"/>
  <c r="BF502" i="2"/>
  <c r="T502" i="2"/>
  <c r="R502" i="2"/>
  <c r="P502" i="2"/>
  <c r="BI498" i="2"/>
  <c r="BH498" i="2"/>
  <c r="BG498" i="2"/>
  <c r="BF498" i="2"/>
  <c r="T498" i="2"/>
  <c r="R498" i="2"/>
  <c r="P498" i="2"/>
  <c r="BI494" i="2"/>
  <c r="BH494" i="2"/>
  <c r="BG494" i="2"/>
  <c r="BF494" i="2"/>
  <c r="T494" i="2"/>
  <c r="R494" i="2"/>
  <c r="P494" i="2"/>
  <c r="BI490" i="2"/>
  <c r="BH490" i="2"/>
  <c r="BG490" i="2"/>
  <c r="BF490" i="2"/>
  <c r="T490" i="2"/>
  <c r="R490" i="2"/>
  <c r="P490" i="2"/>
  <c r="BI476" i="2"/>
  <c r="BH476" i="2"/>
  <c r="BG476" i="2"/>
  <c r="BF476" i="2"/>
  <c r="T476" i="2"/>
  <c r="R476" i="2"/>
  <c r="P476" i="2"/>
  <c r="BI465" i="2"/>
  <c r="BH465" i="2"/>
  <c r="BG465" i="2"/>
  <c r="BF465" i="2"/>
  <c r="T465" i="2"/>
  <c r="R465" i="2"/>
  <c r="P465" i="2"/>
  <c r="BI464" i="2"/>
  <c r="BH464" i="2"/>
  <c r="BG464" i="2"/>
  <c r="BF464" i="2"/>
  <c r="T464" i="2"/>
  <c r="R464" i="2"/>
  <c r="P464" i="2"/>
  <c r="BI462" i="2"/>
  <c r="BH462" i="2"/>
  <c r="BG462" i="2"/>
  <c r="BF462" i="2"/>
  <c r="T462" i="2"/>
  <c r="R462" i="2"/>
  <c r="P462" i="2"/>
  <c r="BI454" i="2"/>
  <c r="BH454" i="2"/>
  <c r="BG454" i="2"/>
  <c r="BF454" i="2"/>
  <c r="T454" i="2"/>
  <c r="R454" i="2"/>
  <c r="P454" i="2"/>
  <c r="BI452" i="2"/>
  <c r="BH452" i="2"/>
  <c r="BG452" i="2"/>
  <c r="BF452" i="2"/>
  <c r="T452" i="2"/>
  <c r="R452" i="2"/>
  <c r="P452" i="2"/>
  <c r="BI449" i="2"/>
  <c r="BH449" i="2"/>
  <c r="BG449" i="2"/>
  <c r="BF449" i="2"/>
  <c r="T449" i="2"/>
  <c r="R449" i="2"/>
  <c r="P449" i="2"/>
  <c r="BI447" i="2"/>
  <c r="BH447" i="2"/>
  <c r="BG447" i="2"/>
  <c r="BF447" i="2"/>
  <c r="T447" i="2"/>
  <c r="R447" i="2"/>
  <c r="P447" i="2"/>
  <c r="BI443" i="2"/>
  <c r="BH443" i="2"/>
  <c r="BG443" i="2"/>
  <c r="BF443" i="2"/>
  <c r="T443" i="2"/>
  <c r="R443" i="2"/>
  <c r="P443" i="2"/>
  <c r="BI437" i="2"/>
  <c r="BH437" i="2"/>
  <c r="BG437" i="2"/>
  <c r="BF437" i="2"/>
  <c r="T437" i="2"/>
  <c r="R437" i="2"/>
  <c r="P437" i="2"/>
  <c r="BI435" i="2"/>
  <c r="BH435" i="2"/>
  <c r="BG435" i="2"/>
  <c r="BF435" i="2"/>
  <c r="T435" i="2"/>
  <c r="R435" i="2"/>
  <c r="P435" i="2"/>
  <c r="BI432" i="2"/>
  <c r="BH432" i="2"/>
  <c r="BG432" i="2"/>
  <c r="BF432" i="2"/>
  <c r="T432" i="2"/>
  <c r="R432" i="2"/>
  <c r="P432" i="2"/>
  <c r="BI426" i="2"/>
  <c r="BH426" i="2"/>
  <c r="BG426" i="2"/>
  <c r="BF426" i="2"/>
  <c r="T426" i="2"/>
  <c r="R426" i="2"/>
  <c r="P426" i="2"/>
  <c r="BI425" i="2"/>
  <c r="BH425" i="2"/>
  <c r="BG425" i="2"/>
  <c r="BF425" i="2"/>
  <c r="T425" i="2"/>
  <c r="R425" i="2"/>
  <c r="P425" i="2"/>
  <c r="BI422" i="2"/>
  <c r="BH422" i="2"/>
  <c r="BG422" i="2"/>
  <c r="BF422" i="2"/>
  <c r="T422" i="2"/>
  <c r="R422" i="2"/>
  <c r="P422" i="2"/>
  <c r="BI420" i="2"/>
  <c r="BH420" i="2"/>
  <c r="BG420" i="2"/>
  <c r="BF420" i="2"/>
  <c r="T420" i="2"/>
  <c r="R420" i="2"/>
  <c r="P420" i="2"/>
  <c r="BI418" i="2"/>
  <c r="BH418" i="2"/>
  <c r="BG418" i="2"/>
  <c r="BF418" i="2"/>
  <c r="T418" i="2"/>
  <c r="R418" i="2"/>
  <c r="P418" i="2"/>
  <c r="BI415" i="2"/>
  <c r="BH415" i="2"/>
  <c r="BG415" i="2"/>
  <c r="BF415" i="2"/>
  <c r="T415" i="2"/>
  <c r="R415" i="2"/>
  <c r="P415" i="2"/>
  <c r="BI411" i="2"/>
  <c r="BH411" i="2"/>
  <c r="BG411" i="2"/>
  <c r="BF411" i="2"/>
  <c r="T411" i="2"/>
  <c r="R411" i="2"/>
  <c r="P411" i="2"/>
  <c r="BI407" i="2"/>
  <c r="BH407" i="2"/>
  <c r="BG407" i="2"/>
  <c r="BF407" i="2"/>
  <c r="T407" i="2"/>
  <c r="R407" i="2"/>
  <c r="P407" i="2"/>
  <c r="BI402" i="2"/>
  <c r="BH402" i="2"/>
  <c r="BG402" i="2"/>
  <c r="BF402" i="2"/>
  <c r="T402" i="2"/>
  <c r="R402" i="2"/>
  <c r="P402" i="2"/>
  <c r="BI399" i="2"/>
  <c r="BH399" i="2"/>
  <c r="BG399" i="2"/>
  <c r="BF399" i="2"/>
  <c r="T399" i="2"/>
  <c r="R399" i="2"/>
  <c r="P399" i="2"/>
  <c r="BI391" i="2"/>
  <c r="BH391" i="2"/>
  <c r="BG391" i="2"/>
  <c r="BF391" i="2"/>
  <c r="T391" i="2"/>
  <c r="R391" i="2"/>
  <c r="P391" i="2"/>
  <c r="BI388" i="2"/>
  <c r="BH388" i="2"/>
  <c r="BG388" i="2"/>
  <c r="BF388" i="2"/>
  <c r="T388" i="2"/>
  <c r="R388" i="2"/>
  <c r="P388" i="2"/>
  <c r="BI382" i="2"/>
  <c r="BH382" i="2"/>
  <c r="BG382" i="2"/>
  <c r="BF382" i="2"/>
  <c r="T382" i="2"/>
  <c r="R382" i="2"/>
  <c r="P382" i="2"/>
  <c r="BI377" i="2"/>
  <c r="BH377" i="2"/>
  <c r="BG377" i="2"/>
  <c r="BF377" i="2"/>
  <c r="T377" i="2"/>
  <c r="R377" i="2"/>
  <c r="P377" i="2"/>
  <c r="BI374" i="2"/>
  <c r="BH374" i="2"/>
  <c r="BG374" i="2"/>
  <c r="BF374" i="2"/>
  <c r="T374" i="2"/>
  <c r="R374" i="2"/>
  <c r="P374" i="2"/>
  <c r="BI368" i="2"/>
  <c r="BH368" i="2"/>
  <c r="BG368" i="2"/>
  <c r="BF368" i="2"/>
  <c r="T368" i="2"/>
  <c r="R368" i="2"/>
  <c r="P368" i="2"/>
  <c r="BI365" i="2"/>
  <c r="BH365" i="2"/>
  <c r="BG365" i="2"/>
  <c r="BF365" i="2"/>
  <c r="T365" i="2"/>
  <c r="R365" i="2"/>
  <c r="P365" i="2"/>
  <c r="BI362" i="2"/>
  <c r="BH362" i="2"/>
  <c r="BG362" i="2"/>
  <c r="BF362" i="2"/>
  <c r="T362" i="2"/>
  <c r="R362" i="2"/>
  <c r="P362" i="2"/>
  <c r="BI359" i="2"/>
  <c r="BH359" i="2"/>
  <c r="BG359" i="2"/>
  <c r="BF359" i="2"/>
  <c r="T359" i="2"/>
  <c r="R359" i="2"/>
  <c r="P359" i="2"/>
  <c r="BI355" i="2"/>
  <c r="BH355" i="2"/>
  <c r="BG355" i="2"/>
  <c r="BF355" i="2"/>
  <c r="T355" i="2"/>
  <c r="R355" i="2"/>
  <c r="P355" i="2"/>
  <c r="BI354" i="2"/>
  <c r="BH354" i="2"/>
  <c r="BG354" i="2"/>
  <c r="BF354" i="2"/>
  <c r="T354" i="2"/>
  <c r="R354" i="2"/>
  <c r="P354" i="2"/>
  <c r="BI351" i="2"/>
  <c r="BH351" i="2"/>
  <c r="BG351" i="2"/>
  <c r="BF351" i="2"/>
  <c r="T351" i="2"/>
  <c r="R351" i="2"/>
  <c r="P351" i="2"/>
  <c r="BI347" i="2"/>
  <c r="BH347" i="2"/>
  <c r="BG347" i="2"/>
  <c r="BF347" i="2"/>
  <c r="T347" i="2"/>
  <c r="R347" i="2"/>
  <c r="P347" i="2"/>
  <c r="BI345" i="2"/>
  <c r="BH345" i="2"/>
  <c r="BG345" i="2"/>
  <c r="BF345" i="2"/>
  <c r="T345" i="2"/>
  <c r="R345" i="2"/>
  <c r="P345" i="2"/>
  <c r="BI342" i="2"/>
  <c r="BH342" i="2"/>
  <c r="BG342" i="2"/>
  <c r="BF342" i="2"/>
  <c r="T342" i="2"/>
  <c r="R342" i="2"/>
  <c r="P342" i="2"/>
  <c r="BI281" i="2"/>
  <c r="BH281" i="2"/>
  <c r="BG281" i="2"/>
  <c r="BF281" i="2"/>
  <c r="T281" i="2"/>
  <c r="R281" i="2"/>
  <c r="P281" i="2"/>
  <c r="BI274" i="2"/>
  <c r="BH274" i="2"/>
  <c r="BG274" i="2"/>
  <c r="BF274" i="2"/>
  <c r="T274" i="2"/>
  <c r="R274" i="2"/>
  <c r="P274" i="2"/>
  <c r="BI271" i="2"/>
  <c r="BH271" i="2"/>
  <c r="BG271" i="2"/>
  <c r="BF271" i="2"/>
  <c r="T271" i="2"/>
  <c r="R271" i="2"/>
  <c r="P271" i="2"/>
  <c r="BI267" i="2"/>
  <c r="BH267" i="2"/>
  <c r="BG267" i="2"/>
  <c r="BF267" i="2"/>
  <c r="T267" i="2"/>
  <c r="R267" i="2"/>
  <c r="P267" i="2"/>
  <c r="BI263" i="2"/>
  <c r="BH263" i="2"/>
  <c r="BG263" i="2"/>
  <c r="BF263" i="2"/>
  <c r="T263" i="2"/>
  <c r="R263" i="2"/>
  <c r="P263" i="2"/>
  <c r="BI260" i="2"/>
  <c r="BH260" i="2"/>
  <c r="BG260" i="2"/>
  <c r="BF260" i="2"/>
  <c r="T260" i="2"/>
  <c r="R260" i="2"/>
  <c r="P260" i="2"/>
  <c r="BI251" i="2"/>
  <c r="BH251" i="2"/>
  <c r="BG251" i="2"/>
  <c r="BF251" i="2"/>
  <c r="T251" i="2"/>
  <c r="R251" i="2"/>
  <c r="P251" i="2"/>
  <c r="BI244" i="2"/>
  <c r="BH244" i="2"/>
  <c r="BG244" i="2"/>
  <c r="BF244" i="2"/>
  <c r="T244" i="2"/>
  <c r="R244" i="2"/>
  <c r="P244" i="2"/>
  <c r="BI240" i="2"/>
  <c r="BH240" i="2"/>
  <c r="BG240" i="2"/>
  <c r="BF240" i="2"/>
  <c r="T240" i="2"/>
  <c r="R240" i="2"/>
  <c r="P240" i="2"/>
  <c r="BI236" i="2"/>
  <c r="BH236" i="2"/>
  <c r="BG236" i="2"/>
  <c r="BF236" i="2"/>
  <c r="T236" i="2"/>
  <c r="R236" i="2"/>
  <c r="P236" i="2"/>
  <c r="BI232" i="2"/>
  <c r="BH232" i="2"/>
  <c r="BG232" i="2"/>
  <c r="BF232" i="2"/>
  <c r="T232" i="2"/>
  <c r="R232" i="2"/>
  <c r="P232" i="2"/>
  <c r="BI225" i="2"/>
  <c r="BH225" i="2"/>
  <c r="BG225" i="2"/>
  <c r="BF225" i="2"/>
  <c r="T225" i="2"/>
  <c r="R225" i="2"/>
  <c r="P225" i="2"/>
  <c r="BI215" i="2"/>
  <c r="BH215" i="2"/>
  <c r="BG215" i="2"/>
  <c r="BF215" i="2"/>
  <c r="T215" i="2"/>
  <c r="R215" i="2"/>
  <c r="P215" i="2"/>
  <c r="BI211" i="2"/>
  <c r="BH211" i="2"/>
  <c r="BG211" i="2"/>
  <c r="BF211" i="2"/>
  <c r="T211" i="2"/>
  <c r="R211" i="2"/>
  <c r="P211" i="2"/>
  <c r="BI208" i="2"/>
  <c r="BH208" i="2"/>
  <c r="BG208" i="2"/>
  <c r="BF208" i="2"/>
  <c r="T208" i="2"/>
  <c r="R208" i="2"/>
  <c r="P208" i="2"/>
  <c r="BI202" i="2"/>
  <c r="BH202" i="2"/>
  <c r="BG202" i="2"/>
  <c r="BF202" i="2"/>
  <c r="T202" i="2"/>
  <c r="R202" i="2"/>
  <c r="P202" i="2"/>
  <c r="BI195" i="2"/>
  <c r="BH195" i="2"/>
  <c r="BG195" i="2"/>
  <c r="BF195" i="2"/>
  <c r="T195" i="2"/>
  <c r="R195" i="2"/>
  <c r="P195" i="2"/>
  <c r="BI189" i="2"/>
  <c r="BH189" i="2"/>
  <c r="BG189" i="2"/>
  <c r="BF189" i="2"/>
  <c r="T189" i="2"/>
  <c r="R189" i="2"/>
  <c r="P189" i="2"/>
  <c r="BI186" i="2"/>
  <c r="BH186" i="2"/>
  <c r="BG186" i="2"/>
  <c r="BF186" i="2"/>
  <c r="T186" i="2"/>
  <c r="R186" i="2"/>
  <c r="P186" i="2"/>
  <c r="BI180" i="2"/>
  <c r="BH180" i="2"/>
  <c r="BG180" i="2"/>
  <c r="BF180" i="2"/>
  <c r="T180" i="2"/>
  <c r="R180" i="2"/>
  <c r="P180" i="2"/>
  <c r="BI173" i="2"/>
  <c r="BH173" i="2"/>
  <c r="BG173" i="2"/>
  <c r="BF173" i="2"/>
  <c r="T173" i="2"/>
  <c r="R173" i="2"/>
  <c r="P173" i="2"/>
  <c r="BI166" i="2"/>
  <c r="BH166" i="2"/>
  <c r="BG166" i="2"/>
  <c r="BF166" i="2"/>
  <c r="T166" i="2"/>
  <c r="R166" i="2"/>
  <c r="P166" i="2"/>
  <c r="BI163" i="2"/>
  <c r="BH163" i="2"/>
  <c r="BG163" i="2"/>
  <c r="BF163" i="2"/>
  <c r="T163" i="2"/>
  <c r="R163" i="2"/>
  <c r="P163" i="2"/>
  <c r="BI162" i="2"/>
  <c r="BH162" i="2"/>
  <c r="BG162" i="2"/>
  <c r="BF162" i="2"/>
  <c r="T162" i="2"/>
  <c r="R162" i="2"/>
  <c r="P162" i="2"/>
  <c r="BI157" i="2"/>
  <c r="BH157" i="2"/>
  <c r="BG157" i="2"/>
  <c r="BF157" i="2"/>
  <c r="T157" i="2"/>
  <c r="R157" i="2"/>
  <c r="P157" i="2"/>
  <c r="BI145" i="2"/>
  <c r="BH145" i="2"/>
  <c r="BG145" i="2"/>
  <c r="BF145" i="2"/>
  <c r="T145" i="2"/>
  <c r="R145" i="2"/>
  <c r="P145" i="2"/>
  <c r="BI143" i="2"/>
  <c r="BH143" i="2"/>
  <c r="BG143" i="2"/>
  <c r="BF143" i="2"/>
  <c r="T143" i="2"/>
  <c r="R143" i="2"/>
  <c r="P143" i="2"/>
  <c r="BI138" i="2"/>
  <c r="BH138" i="2"/>
  <c r="BG138" i="2"/>
  <c r="BF138" i="2"/>
  <c r="T138" i="2"/>
  <c r="R138" i="2"/>
  <c r="P138" i="2"/>
  <c r="BI134" i="2"/>
  <c r="BH134" i="2"/>
  <c r="BG134" i="2"/>
  <c r="BF134" i="2"/>
  <c r="T134" i="2"/>
  <c r="R134" i="2"/>
  <c r="P134" i="2"/>
  <c r="BI130" i="2"/>
  <c r="BH130" i="2"/>
  <c r="BG130" i="2"/>
  <c r="BF130" i="2"/>
  <c r="T130" i="2"/>
  <c r="R130" i="2"/>
  <c r="P130" i="2"/>
  <c r="BI124" i="2"/>
  <c r="BH124" i="2"/>
  <c r="BG124" i="2"/>
  <c r="BF124" i="2"/>
  <c r="T124" i="2"/>
  <c r="R124" i="2"/>
  <c r="P124" i="2"/>
  <c r="BI121" i="2"/>
  <c r="BH121" i="2"/>
  <c r="BG121" i="2"/>
  <c r="BF121" i="2"/>
  <c r="T121" i="2"/>
  <c r="R121" i="2"/>
  <c r="P121" i="2"/>
  <c r="BI115" i="2"/>
  <c r="BH115" i="2"/>
  <c r="BG115" i="2"/>
  <c r="BF115" i="2"/>
  <c r="T115" i="2"/>
  <c r="R115" i="2"/>
  <c r="P115" i="2"/>
  <c r="J109" i="2"/>
  <c r="J108" i="2"/>
  <c r="F108" i="2"/>
  <c r="F106" i="2"/>
  <c r="E104" i="2"/>
  <c r="J59" i="2"/>
  <c r="J58" i="2"/>
  <c r="F58" i="2"/>
  <c r="F56" i="2"/>
  <c r="E54" i="2"/>
  <c r="J20" i="2"/>
  <c r="E20" i="2"/>
  <c r="F109" i="2"/>
  <c r="J19" i="2"/>
  <c r="J14" i="2"/>
  <c r="J106" i="2" s="1"/>
  <c r="E7" i="2"/>
  <c r="E100" i="2" s="1"/>
  <c r="L50" i="1"/>
  <c r="AM50" i="1"/>
  <c r="AM49" i="1"/>
  <c r="L49" i="1"/>
  <c r="AM47" i="1"/>
  <c r="L47" i="1"/>
  <c r="L45" i="1"/>
  <c r="L44" i="1"/>
  <c r="J1137" i="2"/>
  <c r="BK1073" i="2"/>
  <c r="BK1056" i="2"/>
  <c r="J1048" i="2"/>
  <c r="J1017" i="2"/>
  <c r="J1010" i="2"/>
  <c r="BK980" i="2"/>
  <c r="BK953" i="2"/>
  <c r="J931" i="2"/>
  <c r="BK897" i="2"/>
  <c r="J873" i="2"/>
  <c r="J857" i="2"/>
  <c r="J844" i="2"/>
  <c r="BK839" i="2"/>
  <c r="BK830" i="2"/>
  <c r="BK814" i="2"/>
  <c r="BK745" i="2"/>
  <c r="J709" i="2"/>
  <c r="BK701" i="2"/>
  <c r="J681" i="2"/>
  <c r="J671" i="2"/>
  <c r="J573" i="2"/>
  <c r="J552" i="2"/>
  <c r="J529" i="2"/>
  <c r="BK519" i="2"/>
  <c r="J502" i="2"/>
  <c r="J494" i="2"/>
  <c r="BK462" i="2"/>
  <c r="BK443" i="2"/>
  <c r="BK420" i="2"/>
  <c r="BK407" i="2"/>
  <c r="BK388" i="2"/>
  <c r="BK365" i="2"/>
  <c r="BK347" i="2"/>
  <c r="J267" i="2"/>
  <c r="J251" i="2"/>
  <c r="BK232" i="2"/>
  <c r="J208" i="2"/>
  <c r="BK166" i="2"/>
  <c r="J145" i="2"/>
  <c r="BK130" i="2"/>
  <c r="AS63" i="1"/>
  <c r="BK112" i="9"/>
  <c r="J105" i="9"/>
  <c r="J99" i="9"/>
  <c r="J90" i="7"/>
  <c r="J90" i="3"/>
  <c r="J1740" i="2"/>
  <c r="J1735" i="2"/>
  <c r="J1724" i="2"/>
  <c r="BK1605" i="2"/>
  <c r="J1506" i="2"/>
  <c r="BK1502" i="2"/>
  <c r="J1481" i="2"/>
  <c r="BK1464" i="2"/>
  <c r="J1440" i="2"/>
  <c r="J1405" i="2"/>
  <c r="BK1368" i="2"/>
  <c r="BK1347" i="2"/>
  <c r="J1287" i="2"/>
  <c r="J1230" i="2"/>
  <c r="J1216" i="2"/>
  <c r="BK1203" i="2"/>
  <c r="J1189" i="2"/>
  <c r="BK1178" i="2"/>
  <c r="J1165" i="2"/>
  <c r="BK1159" i="2"/>
  <c r="BK1153" i="2"/>
  <c r="J1133" i="2"/>
  <c r="BK1106" i="2"/>
  <c r="BK1076" i="2"/>
  <c r="BK1054" i="2"/>
  <c r="J1023" i="2"/>
  <c r="BK1000" i="2"/>
  <c r="BK976" i="2"/>
  <c r="J116" i="9"/>
  <c r="J111" i="9"/>
  <c r="BK105" i="9"/>
  <c r="BK98" i="9"/>
  <c r="J96" i="9"/>
  <c r="J90" i="6"/>
  <c r="BK1767" i="2"/>
  <c r="J1766" i="2"/>
  <c r="J1764" i="2"/>
  <c r="BK1762" i="2"/>
  <c r="J1761" i="2"/>
  <c r="BK1756" i="2"/>
  <c r="BK1744" i="2"/>
  <c r="BK1742" i="2"/>
  <c r="BK1740" i="2"/>
  <c r="J1736" i="2"/>
  <c r="BK1730" i="2"/>
  <c r="BK1622" i="2"/>
  <c r="J1507" i="2"/>
  <c r="BK1457" i="2"/>
  <c r="BK1454" i="2"/>
  <c r="J1426" i="2"/>
  <c r="J1390" i="2"/>
  <c r="J1377" i="2"/>
  <c r="BK1330" i="2"/>
  <c r="BK1251" i="2"/>
  <c r="J1224" i="2"/>
  <c r="BK1216" i="2"/>
  <c r="J1197" i="2"/>
  <c r="J1178" i="2"/>
  <c r="J1166" i="2"/>
  <c r="J1152" i="2"/>
  <c r="J1145" i="2"/>
  <c r="J1127" i="2"/>
  <c r="J1106" i="2"/>
  <c r="J1080" i="2"/>
  <c r="J1056" i="2"/>
  <c r="BK1048" i="2"/>
  <c r="BK1023" i="2"/>
  <c r="J976" i="2"/>
  <c r="J953" i="2"/>
  <c r="BK931" i="2"/>
  <c r="BK904" i="2"/>
  <c r="J891" i="2"/>
  <c r="J881" i="2"/>
  <c r="J863" i="2"/>
  <c r="J847" i="2"/>
  <c r="J839" i="2"/>
  <c r="J830" i="2"/>
  <c r="J818" i="2"/>
  <c r="BK809" i="2"/>
  <c r="BK792" i="2"/>
  <c r="J789" i="2"/>
  <c r="BK768" i="2"/>
  <c r="J766" i="2"/>
  <c r="BK760" i="2"/>
  <c r="J755" i="2"/>
  <c r="J750" i="2"/>
  <c r="BK740" i="2"/>
  <c r="J719" i="2"/>
  <c r="J701" i="2"/>
  <c r="J689" i="2"/>
  <c r="J674" i="2"/>
  <c r="J589" i="2"/>
  <c r="BK559" i="2"/>
  <c r="BK548" i="2"/>
  <c r="J532" i="2"/>
  <c r="BK515" i="2"/>
  <c r="BK490" i="2"/>
  <c r="J462" i="2"/>
  <c r="J443" i="2"/>
  <c r="J426" i="2"/>
  <c r="J415" i="2"/>
  <c r="J402" i="2"/>
  <c r="BK377" i="2"/>
  <c r="BK362" i="2"/>
  <c r="J355" i="2"/>
  <c r="BK281" i="2"/>
  <c r="BK251" i="2"/>
  <c r="J232" i="2"/>
  <c r="BK208" i="2"/>
  <c r="BK180" i="2"/>
  <c r="BK145" i="2"/>
  <c r="J130" i="2"/>
  <c r="AS55" i="1"/>
  <c r="BK1507" i="2"/>
  <c r="BK1499" i="2"/>
  <c r="BK1479" i="2"/>
  <c r="J1431" i="2"/>
  <c r="J1403" i="2"/>
  <c r="J1357" i="2"/>
  <c r="J1231" i="2"/>
  <c r="BK1220" i="2"/>
  <c r="J1183" i="2"/>
  <c r="J1180" i="2"/>
  <c r="BK1167" i="2"/>
  <c r="BK1152" i="2"/>
  <c r="J1142" i="2"/>
  <c r="J1116" i="2"/>
  <c r="BK1093" i="2"/>
  <c r="J1067" i="2"/>
  <c r="J1054" i="2"/>
  <c r="BK1046" i="2"/>
  <c r="BK1019" i="2"/>
  <c r="BK966" i="2"/>
  <c r="J949" i="2"/>
  <c r="BK726" i="2"/>
  <c r="BK709" i="2"/>
  <c r="BK699" i="2"/>
  <c r="J568" i="2"/>
  <c r="BK551" i="2"/>
  <c r="BK539" i="2"/>
  <c r="BK523" i="2"/>
  <c r="BK498" i="2"/>
  <c r="BK464" i="2"/>
  <c r="J449" i="2"/>
  <c r="BK435" i="2"/>
  <c r="J422" i="2"/>
  <c r="BK402" i="2"/>
  <c r="J388" i="2"/>
  <c r="BK368" i="2"/>
  <c r="BK355" i="2"/>
  <c r="J345" i="2"/>
  <c r="J271" i="2"/>
  <c r="BK240" i="2"/>
  <c r="BK211" i="2"/>
  <c r="BK189" i="2"/>
  <c r="J173" i="2"/>
  <c r="J162" i="2"/>
  <c r="BK134" i="2"/>
  <c r="F39" i="8"/>
  <c r="BD62" i="1"/>
  <c r="F39" i="5"/>
  <c r="BD59" i="1"/>
  <c r="F38" i="4"/>
  <c r="BC58" i="1" s="1"/>
  <c r="F39" i="3"/>
  <c r="BD57" i="1"/>
  <c r="F37" i="8"/>
  <c r="BB62" i="1" s="1"/>
  <c r="F39" i="6"/>
  <c r="BD60" i="1"/>
  <c r="BK111" i="9"/>
  <c r="J107" i="9"/>
  <c r="BK106" i="9"/>
  <c r="BK102" i="9"/>
  <c r="BK96" i="9"/>
  <c r="J90" i="8"/>
  <c r="J90" i="4"/>
  <c r="J1731" i="2"/>
  <c r="J1730" i="2"/>
  <c r="J1723" i="2"/>
  <c r="J1684" i="2"/>
  <c r="BK1514" i="2"/>
  <c r="J1505" i="2"/>
  <c r="J1499" i="2"/>
  <c r="J1462" i="2"/>
  <c r="J1457" i="2"/>
  <c r="BK1426" i="2"/>
  <c r="BK1401" i="2"/>
  <c r="BK1377" i="2"/>
  <c r="J1368" i="2"/>
  <c r="BK1357" i="2"/>
  <c r="J1347" i="2"/>
  <c r="BK1287" i="2"/>
  <c r="BK1224" i="2"/>
  <c r="J1208" i="2"/>
  <c r="BK1192" i="2"/>
  <c r="J1186" i="2"/>
  <c r="BK1177" i="2"/>
  <c r="BK1172" i="2"/>
  <c r="J1160" i="2"/>
  <c r="J1154" i="2"/>
  <c r="BK1134" i="2"/>
  <c r="J1083" i="2"/>
  <c r="J1070" i="2"/>
  <c r="BK1052" i="2"/>
  <c r="BK1050" i="2"/>
  <c r="J1028" i="2"/>
  <c r="J993" i="2"/>
  <c r="J966" i="2"/>
  <c r="J943" i="2"/>
  <c r="BK924" i="2"/>
  <c r="J904" i="2"/>
  <c r="BK873" i="2"/>
  <c r="J848" i="2"/>
  <c r="BK843" i="2"/>
  <c r="J834" i="2"/>
  <c r="BK823" i="2"/>
  <c r="J762" i="2"/>
  <c r="J726" i="2"/>
  <c r="J703" i="2"/>
  <c r="BK689" i="2"/>
  <c r="BK674" i="2"/>
  <c r="BK589" i="2"/>
  <c r="J563" i="2"/>
  <c r="J539" i="2"/>
  <c r="J515" i="2"/>
  <c r="J498" i="2"/>
  <c r="J490" i="2"/>
  <c r="BK449" i="2"/>
  <c r="J435" i="2"/>
  <c r="BK425" i="2"/>
  <c r="BK415" i="2"/>
  <c r="BK382" i="2"/>
  <c r="J359" i="2"/>
  <c r="BK342" i="2"/>
  <c r="BK263" i="2"/>
  <c r="BK244" i="2"/>
  <c r="J225" i="2"/>
  <c r="J189" i="2"/>
  <c r="BK157" i="2"/>
  <c r="BK138" i="2"/>
  <c r="BK121" i="2"/>
  <c r="J114" i="9"/>
  <c r="J106" i="9"/>
  <c r="J100" i="9"/>
  <c r="J97" i="9"/>
  <c r="BK90" i="4"/>
  <c r="J1742" i="2"/>
  <c r="J1739" i="2"/>
  <c r="J1733" i="2"/>
  <c r="BK1708" i="2"/>
  <c r="J1514" i="2"/>
  <c r="BK1505" i="2"/>
  <c r="BK1498" i="2"/>
  <c r="J1479" i="2"/>
  <c r="BK1462" i="2"/>
  <c r="BK1428" i="2"/>
  <c r="J1394" i="2"/>
  <c r="BK1350" i="2"/>
  <c r="BK1312" i="2"/>
  <c r="J1234" i="2"/>
  <c r="BK1214" i="2"/>
  <c r="J1194" i="2"/>
  <c r="BK1186" i="2"/>
  <c r="J1177" i="2"/>
  <c r="BK1164" i="2"/>
  <c r="BK1156" i="2"/>
  <c r="BK1137" i="2"/>
  <c r="BK1127" i="2"/>
  <c r="BK1092" i="2"/>
  <c r="J1073" i="2"/>
  <c r="J1051" i="2"/>
  <c r="J1019" i="2"/>
  <c r="J1004" i="2"/>
  <c r="J964" i="2"/>
  <c r="J112" i="9"/>
  <c r="BK109" i="9"/>
  <c r="BK104" i="9"/>
  <c r="BK97" i="9"/>
  <c r="BK90" i="8"/>
  <c r="BK90" i="5"/>
  <c r="J1767" i="2"/>
  <c r="BK1765" i="2"/>
  <c r="BK1764" i="2"/>
  <c r="J1763" i="2"/>
  <c r="BK1761" i="2"/>
  <c r="J1760" i="2"/>
  <c r="BK1750" i="2"/>
  <c r="J1744" i="2"/>
  <c r="BK1741" i="2"/>
  <c r="BK1739" i="2"/>
  <c r="BK1737" i="2"/>
  <c r="BK1733" i="2"/>
  <c r="J1722" i="2"/>
  <c r="BK1510" i="2"/>
  <c r="BK1481" i="2"/>
  <c r="BK1456" i="2"/>
  <c r="BK1431" i="2"/>
  <c r="J1401" i="2"/>
  <c r="BK1381" i="2"/>
  <c r="J1350" i="2"/>
  <c r="BK1269" i="2"/>
  <c r="BK1231" i="2"/>
  <c r="BK1218" i="2"/>
  <c r="J1214" i="2"/>
  <c r="BK1182" i="2"/>
  <c r="J1168" i="2"/>
  <c r="J1159" i="2"/>
  <c r="J1148" i="2"/>
  <c r="J1135" i="2"/>
  <c r="J1093" i="2"/>
  <c r="BK1079" i="2"/>
  <c r="BK1058" i="2"/>
  <c r="J1050" i="2"/>
  <c r="J1031" i="2"/>
  <c r="BK1012" i="2"/>
  <c r="J980" i="2"/>
  <c r="BK971" i="2"/>
  <c r="BK949" i="2"/>
  <c r="J924" i="2"/>
  <c r="J897" i="2"/>
  <c r="BK887" i="2"/>
  <c r="J870" i="2"/>
  <c r="BK857" i="2"/>
  <c r="BK844" i="2"/>
  <c r="BK838" i="2"/>
  <c r="BK821" i="2"/>
  <c r="J809" i="2"/>
  <c r="J800" i="2"/>
  <c r="BK789" i="2"/>
  <c r="J771" i="2"/>
  <c r="BK766" i="2"/>
  <c r="BK755" i="2"/>
  <c r="J748" i="2"/>
  <c r="J740" i="2"/>
  <c r="BK713" i="2"/>
  <c r="J699" i="2"/>
  <c r="BK681" i="2"/>
  <c r="BK599" i="2"/>
  <c r="BK563" i="2"/>
  <c r="BK552" i="2"/>
  <c r="BK536" i="2"/>
  <c r="BK526" i="2"/>
  <c r="J511" i="2"/>
  <c r="J476" i="2"/>
  <c r="J454" i="2"/>
  <c r="J437" i="2"/>
  <c r="BK422" i="2"/>
  <c r="J411" i="2"/>
  <c r="BK391" i="2"/>
  <c r="J368" i="2"/>
  <c r="BK351" i="2"/>
  <c r="BK271" i="2"/>
  <c r="BK236" i="2"/>
  <c r="J211" i="2"/>
  <c r="J186" i="2"/>
  <c r="BK173" i="2"/>
  <c r="BK143" i="2"/>
  <c r="BK124" i="2"/>
  <c r="J1504" i="2"/>
  <c r="BK1483" i="2"/>
  <c r="BK1459" i="2"/>
  <c r="BK1405" i="2"/>
  <c r="J1383" i="2"/>
  <c r="J1294" i="2"/>
  <c r="J1222" i="2"/>
  <c r="BK1197" i="2"/>
  <c r="J1172" i="2"/>
  <c r="J1164" i="2"/>
  <c r="BK1151" i="2"/>
  <c r="BK1136" i="2"/>
  <c r="J1134" i="2"/>
  <c r="J1111" i="2"/>
  <c r="BK1080" i="2"/>
  <c r="BK1061" i="2"/>
  <c r="BK1053" i="2"/>
  <c r="BK1036" i="2"/>
  <c r="BK1004" i="2"/>
  <c r="BK964" i="2"/>
  <c r="BK943" i="2"/>
  <c r="J713" i="2"/>
  <c r="BK659" i="2"/>
  <c r="BK573" i="2"/>
  <c r="BK553" i="2"/>
  <c r="BK542" i="2"/>
  <c r="BK532" i="2"/>
  <c r="J519" i="2"/>
  <c r="BK476" i="2"/>
  <c r="BK454" i="2"/>
  <c r="BK437" i="2"/>
  <c r="J432" i="2"/>
  <c r="J418" i="2"/>
  <c r="BK399" i="2"/>
  <c r="J382" i="2"/>
  <c r="J362" i="2"/>
  <c r="J351" i="2"/>
  <c r="J342" i="2"/>
  <c r="J274" i="2"/>
  <c r="J260" i="2"/>
  <c r="BK215" i="2"/>
  <c r="J195" i="2"/>
  <c r="J180" i="2"/>
  <c r="J163" i="2"/>
  <c r="J157" i="2"/>
  <c r="J121" i="2"/>
  <c r="F38" i="6"/>
  <c r="BC60" i="1"/>
  <c r="F37" i="5"/>
  <c r="BB59" i="1" s="1"/>
  <c r="F37" i="4"/>
  <c r="BB58" i="1"/>
  <c r="F38" i="3"/>
  <c r="BC57" i="1" s="1"/>
  <c r="F37" i="3"/>
  <c r="BB57" i="1"/>
  <c r="F38" i="7"/>
  <c r="BC61" i="1" s="1"/>
  <c r="F37" i="6"/>
  <c r="BB60" i="1"/>
  <c r="J109" i="9"/>
  <c r="BK108" i="9"/>
  <c r="J104" i="9"/>
  <c r="BK100" i="9"/>
  <c r="BK95" i="9"/>
  <c r="BK90" i="6"/>
  <c r="J1737" i="2"/>
  <c r="BK1736" i="2"/>
  <c r="BK1729" i="2"/>
  <c r="BK1721" i="2"/>
  <c r="J1622" i="2"/>
  <c r="BK1506" i="2"/>
  <c r="J1502" i="2"/>
  <c r="J1483" i="2"/>
  <c r="J1459" i="2"/>
  <c r="J1456" i="2"/>
  <c r="BK1403" i="2"/>
  <c r="BK1390" i="2"/>
  <c r="BK1375" i="2"/>
  <c r="J1363" i="2"/>
  <c r="BK1353" i="2"/>
  <c r="BK1294" i="2"/>
  <c r="J1269" i="2"/>
  <c r="J1218" i="2"/>
  <c r="J1193" i="2"/>
  <c r="BK1189" i="2"/>
  <c r="BK1183" i="2"/>
  <c r="J1173" i="2"/>
  <c r="BK1166" i="2"/>
  <c r="J1156" i="2"/>
  <c r="BK1148" i="2"/>
  <c r="BK1133" i="2"/>
  <c r="J1092" i="2"/>
  <c r="J1079" i="2"/>
  <c r="J1061" i="2"/>
  <c r="BK1051" i="2"/>
  <c r="BK1031" i="2"/>
  <c r="J1012" i="2"/>
  <c r="J986" i="2"/>
  <c r="J960" i="2"/>
  <c r="BK937" i="2"/>
  <c r="J920" i="2"/>
  <c r="BK881" i="2"/>
  <c r="BK863" i="2"/>
  <c r="BK847" i="2"/>
  <c r="J838" i="2"/>
  <c r="J823" i="2"/>
  <c r="BK748" i="2"/>
  <c r="BK729" i="2"/>
  <c r="BK706" i="2"/>
  <c r="J695" i="2"/>
  <c r="J599" i="2"/>
  <c r="BK568" i="2"/>
  <c r="J551" i="2"/>
  <c r="J526" i="2"/>
  <c r="BK502" i="2"/>
  <c r="J464" i="2"/>
  <c r="J447" i="2"/>
  <c r="BK426" i="2"/>
  <c r="BK418" i="2"/>
  <c r="J399" i="2"/>
  <c r="BK374" i="2"/>
  <c r="BK354" i="2"/>
  <c r="BK274" i="2"/>
  <c r="BK260" i="2"/>
  <c r="J240" i="2"/>
  <c r="J215" i="2"/>
  <c r="BK202" i="2"/>
  <c r="BK163" i="2"/>
  <c r="J143" i="2"/>
  <c r="J124" i="2"/>
  <c r="BK116" i="9"/>
  <c r="J108" i="9"/>
  <c r="J102" i="9"/>
  <c r="J98" i="9"/>
  <c r="J90" i="5"/>
  <c r="J1743" i="2"/>
  <c r="J1741" i="2"/>
  <c r="BK1738" i="2"/>
  <c r="J1726" i="2"/>
  <c r="BK1684" i="2"/>
  <c r="J1510" i="2"/>
  <c r="BK1504" i="2"/>
  <c r="J1497" i="2"/>
  <c r="J1477" i="2"/>
  <c r="J1454" i="2"/>
  <c r="J1410" i="2"/>
  <c r="J1381" i="2"/>
  <c r="BK1363" i="2"/>
  <c r="J1330" i="2"/>
  <c r="BK1230" i="2"/>
  <c r="BK1222" i="2"/>
  <c r="BK1208" i="2"/>
  <c r="J1192" i="2"/>
  <c r="BK1180" i="2"/>
  <c r="J1167" i="2"/>
  <c r="BK1160" i="2"/>
  <c r="BK1154" i="2"/>
  <c r="BK1142" i="2"/>
  <c r="BK1111" i="2"/>
  <c r="BK1088" i="2"/>
  <c r="BK1070" i="2"/>
  <c r="J1036" i="2"/>
  <c r="BK1010" i="2"/>
  <c r="BK993" i="2"/>
  <c r="J971" i="2"/>
  <c r="BK114" i="9"/>
  <c r="BK107" i="9"/>
  <c r="BK99" i="9"/>
  <c r="J95" i="9"/>
  <c r="BK90" i="7"/>
  <c r="BK90" i="3"/>
  <c r="BK1766" i="2"/>
  <c r="J1765" i="2"/>
  <c r="BK1763" i="2"/>
  <c r="J1762" i="2"/>
  <c r="BK1760" i="2"/>
  <c r="J1756" i="2"/>
  <c r="J1750" i="2"/>
  <c r="BK1743" i="2"/>
  <c r="J1738" i="2"/>
  <c r="BK1735" i="2"/>
  <c r="J1729" i="2"/>
  <c r="J1580" i="2"/>
  <c r="J1498" i="2"/>
  <c r="J1464" i="2"/>
  <c r="BK1440" i="2"/>
  <c r="BK1410" i="2"/>
  <c r="BK1383" i="2"/>
  <c r="J1353" i="2"/>
  <c r="J1312" i="2"/>
  <c r="BK1234" i="2"/>
  <c r="J1220" i="2"/>
  <c r="J1203" i="2"/>
  <c r="BK1194" i="2"/>
  <c r="BK1173" i="2"/>
  <c r="BK1165" i="2"/>
  <c r="J1151" i="2"/>
  <c r="J1136" i="2"/>
  <c r="BK1116" i="2"/>
  <c r="BK1083" i="2"/>
  <c r="BK1067" i="2"/>
  <c r="J1053" i="2"/>
  <c r="J1046" i="2"/>
  <c r="BK1017" i="2"/>
  <c r="J1000" i="2"/>
  <c r="BK960" i="2"/>
  <c r="J937" i="2"/>
  <c r="BK920" i="2"/>
  <c r="BK891" i="2"/>
  <c r="J887" i="2"/>
  <c r="BK870" i="2"/>
  <c r="BK848" i="2"/>
  <c r="J843" i="2"/>
  <c r="BK834" i="2"/>
  <c r="BK818" i="2"/>
  <c r="J814" i="2"/>
  <c r="BK800" i="2"/>
  <c r="J792" i="2"/>
  <c r="BK771" i="2"/>
  <c r="J768" i="2"/>
  <c r="BK762" i="2"/>
  <c r="J760" i="2"/>
  <c r="BK750" i="2"/>
  <c r="J745" i="2"/>
  <c r="J729" i="2"/>
  <c r="J706" i="2"/>
  <c r="BK695" i="2"/>
  <c r="J659" i="2"/>
  <c r="BK583" i="2"/>
  <c r="J553" i="2"/>
  <c r="J542" i="2"/>
  <c r="J523" i="2"/>
  <c r="BK494" i="2"/>
  <c r="BK465" i="2"/>
  <c r="BK452" i="2"/>
  <c r="BK432" i="2"/>
  <c r="J420" i="2"/>
  <c r="J407" i="2"/>
  <c r="J374" i="2"/>
  <c r="BK359" i="2"/>
  <c r="BK345" i="2"/>
  <c r="J263" i="2"/>
  <c r="J244" i="2"/>
  <c r="BK225" i="2"/>
  <c r="BK195" i="2"/>
  <c r="BK162" i="2"/>
  <c r="J134" i="2"/>
  <c r="BK115" i="2"/>
  <c r="BK1731" i="2"/>
  <c r="BK1726" i="2"/>
  <c r="BK1724" i="2"/>
  <c r="BK1723" i="2"/>
  <c r="BK1722" i="2"/>
  <c r="J1721" i="2"/>
  <c r="J1708" i="2"/>
  <c r="J1605" i="2"/>
  <c r="BK1580" i="2"/>
  <c r="BK1497" i="2"/>
  <c r="BK1477" i="2"/>
  <c r="J1428" i="2"/>
  <c r="BK1394" i="2"/>
  <c r="J1375" i="2"/>
  <c r="J1251" i="2"/>
  <c r="BK1193" i="2"/>
  <c r="J1182" i="2"/>
  <c r="BK1168" i="2"/>
  <c r="J1153" i="2"/>
  <c r="BK1145" i="2"/>
  <c r="BK1135" i="2"/>
  <c r="J1088" i="2"/>
  <c r="J1076" i="2"/>
  <c r="J1058" i="2"/>
  <c r="J1052" i="2"/>
  <c r="BK1028" i="2"/>
  <c r="BK986" i="2"/>
  <c r="J821" i="2"/>
  <c r="BK719" i="2"/>
  <c r="BK703" i="2"/>
  <c r="BK671" i="2"/>
  <c r="J583" i="2"/>
  <c r="J559" i="2"/>
  <c r="J548" i="2"/>
  <c r="J536" i="2"/>
  <c r="BK529" i="2"/>
  <c r="BK511" i="2"/>
  <c r="J465" i="2"/>
  <c r="J452" i="2"/>
  <c r="BK447" i="2"/>
  <c r="J425" i="2"/>
  <c r="BK411" i="2"/>
  <c r="J391" i="2"/>
  <c r="J377" i="2"/>
  <c r="J365" i="2"/>
  <c r="J354" i="2"/>
  <c r="J347" i="2"/>
  <c r="J281" i="2"/>
  <c r="BK267" i="2"/>
  <c r="J236" i="2"/>
  <c r="J202" i="2"/>
  <c r="BK186" i="2"/>
  <c r="J166" i="2"/>
  <c r="J138" i="2"/>
  <c r="J115" i="2"/>
  <c r="F39" i="7"/>
  <c r="BD61" i="1" s="1"/>
  <c r="F38" i="5"/>
  <c r="BC59" i="1" s="1"/>
  <c r="F39" i="4"/>
  <c r="BD58" i="1"/>
  <c r="F38" i="8"/>
  <c r="BC62" i="1"/>
  <c r="F37" i="7"/>
  <c r="BB61" i="1" s="1"/>
  <c r="J36" i="7" l="1"/>
  <c r="T114" i="2"/>
  <c r="P194" i="2"/>
  <c r="T214" i="2"/>
  <c r="BK410" i="2"/>
  <c r="J410" i="2" s="1"/>
  <c r="J68" i="2" s="1"/>
  <c r="BK698" i="2"/>
  <c r="J698" i="2" s="1"/>
  <c r="J69" i="2" s="1"/>
  <c r="BK712" i="2"/>
  <c r="BK728" i="2"/>
  <c r="J728" i="2" s="1"/>
  <c r="J73" i="2" s="1"/>
  <c r="P770" i="2"/>
  <c r="BK822" i="2"/>
  <c r="J822" i="2" s="1"/>
  <c r="J76" i="2" s="1"/>
  <c r="R872" i="2"/>
  <c r="T1069" i="2"/>
  <c r="R1078" i="2"/>
  <c r="R1082" i="2"/>
  <c r="T1158" i="2"/>
  <c r="P1196" i="2"/>
  <c r="P1233" i="2"/>
  <c r="P1430" i="2"/>
  <c r="BK1501" i="2"/>
  <c r="J1501" i="2"/>
  <c r="J85" i="2"/>
  <c r="T1513" i="2"/>
  <c r="P1728" i="2"/>
  <c r="P1734" i="2"/>
  <c r="R1759" i="2"/>
  <c r="P114" i="2"/>
  <c r="BK194" i="2"/>
  <c r="J194" i="2"/>
  <c r="J66" i="2"/>
  <c r="R194" i="2"/>
  <c r="R214" i="2"/>
  <c r="P410" i="2"/>
  <c r="P698" i="2"/>
  <c r="P712" i="2"/>
  <c r="T728" i="2"/>
  <c r="R770" i="2"/>
  <c r="R822" i="2"/>
  <c r="P872" i="2"/>
  <c r="R1069" i="2"/>
  <c r="T1078" i="2"/>
  <c r="P1082" i="2"/>
  <c r="P1158" i="2"/>
  <c r="T1196" i="2"/>
  <c r="T1233" i="2"/>
  <c r="T1430" i="2"/>
  <c r="P1501" i="2"/>
  <c r="P1513" i="2"/>
  <c r="BK1728" i="2"/>
  <c r="J1728" i="2" s="1"/>
  <c r="J87" i="2" s="1"/>
  <c r="T1728" i="2"/>
  <c r="T1734" i="2"/>
  <c r="T1759" i="2"/>
  <c r="R114" i="2"/>
  <c r="T194" i="2"/>
  <c r="P214" i="2"/>
  <c r="R410" i="2"/>
  <c r="R698" i="2"/>
  <c r="R712" i="2"/>
  <c r="R728" i="2"/>
  <c r="T770" i="2"/>
  <c r="T822" i="2"/>
  <c r="T872" i="2"/>
  <c r="P1069" i="2"/>
  <c r="BK1078" i="2"/>
  <c r="J1078" i="2" s="1"/>
  <c r="J79" i="2" s="1"/>
  <c r="P1078" i="2"/>
  <c r="T1082" i="2"/>
  <c r="R1158" i="2"/>
  <c r="R1196" i="2"/>
  <c r="R1233" i="2"/>
  <c r="R1430" i="2"/>
  <c r="R1501" i="2"/>
  <c r="BK1513" i="2"/>
  <c r="J1513" i="2"/>
  <c r="J86" i="2" s="1"/>
  <c r="R1728" i="2"/>
  <c r="R1734" i="2"/>
  <c r="P1759" i="2"/>
  <c r="P94" i="9"/>
  <c r="R94" i="9"/>
  <c r="BK103" i="9"/>
  <c r="J103" i="9"/>
  <c r="J67" i="9" s="1"/>
  <c r="T103" i="9"/>
  <c r="BK114" i="2"/>
  <c r="J114" i="2"/>
  <c r="J65" i="2" s="1"/>
  <c r="BK214" i="2"/>
  <c r="J214" i="2"/>
  <c r="J67" i="2"/>
  <c r="T410" i="2"/>
  <c r="T698" i="2"/>
  <c r="T712" i="2"/>
  <c r="P728" i="2"/>
  <c r="BK770" i="2"/>
  <c r="J770" i="2" s="1"/>
  <c r="J74" i="2" s="1"/>
  <c r="P822" i="2"/>
  <c r="BK872" i="2"/>
  <c r="J872" i="2" s="1"/>
  <c r="J77" i="2" s="1"/>
  <c r="BK1069" i="2"/>
  <c r="J1069" i="2" s="1"/>
  <c r="J78" i="2" s="1"/>
  <c r="BK1082" i="2"/>
  <c r="J1082" i="2"/>
  <c r="J80" i="2" s="1"/>
  <c r="BK1158" i="2"/>
  <c r="J1158" i="2"/>
  <c r="J81" i="2"/>
  <c r="BK1196" i="2"/>
  <c r="J1196" i="2" s="1"/>
  <c r="J82" i="2" s="1"/>
  <c r="BK1233" i="2"/>
  <c r="J1233" i="2" s="1"/>
  <c r="J83" i="2" s="1"/>
  <c r="BK1430" i="2"/>
  <c r="J1430" i="2"/>
  <c r="J84" i="2" s="1"/>
  <c r="T1501" i="2"/>
  <c r="R1513" i="2"/>
  <c r="BK1734" i="2"/>
  <c r="J1734" i="2" s="1"/>
  <c r="J89" i="2" s="1"/>
  <c r="BK1759" i="2"/>
  <c r="J1759" i="2"/>
  <c r="J90" i="2" s="1"/>
  <c r="BK94" i="9"/>
  <c r="J94" i="9"/>
  <c r="J65" i="9"/>
  <c r="T94" i="9"/>
  <c r="P103" i="9"/>
  <c r="R103" i="9"/>
  <c r="BK110" i="9"/>
  <c r="J110" i="9" s="1"/>
  <c r="J68" i="9" s="1"/>
  <c r="P110" i="9"/>
  <c r="R110" i="9"/>
  <c r="T110" i="9"/>
  <c r="E50" i="2"/>
  <c r="J56" i="2"/>
  <c r="BE124" i="2"/>
  <c r="BE130" i="2"/>
  <c r="BE145" i="2"/>
  <c r="BE163" i="2"/>
  <c r="BE180" i="2"/>
  <c r="BE208" i="2"/>
  <c r="BE236" i="2"/>
  <c r="BE244" i="2"/>
  <c r="BE251" i="2"/>
  <c r="BE263" i="2"/>
  <c r="BE354" i="2"/>
  <c r="BE365" i="2"/>
  <c r="BE374" i="2"/>
  <c r="BE391" i="2"/>
  <c r="BE420" i="2"/>
  <c r="BE425" i="2"/>
  <c r="BE432" i="2"/>
  <c r="BE443" i="2"/>
  <c r="BE462" i="2"/>
  <c r="BE490" i="2"/>
  <c r="BE494" i="2"/>
  <c r="BE502" i="2"/>
  <c r="BE515" i="2"/>
  <c r="BE526" i="2"/>
  <c r="BE536" i="2"/>
  <c r="BE551" i="2"/>
  <c r="BE552" i="2"/>
  <c r="BE559" i="2"/>
  <c r="BE563" i="2"/>
  <c r="BE568" i="2"/>
  <c r="BE589" i="2"/>
  <c r="BE599" i="2"/>
  <c r="BE701" i="2"/>
  <c r="BE726" i="2"/>
  <c r="BE821" i="2"/>
  <c r="BE823" i="2"/>
  <c r="BE937" i="2"/>
  <c r="BE976" i="2"/>
  <c r="BE1017" i="2"/>
  <c r="BE1048" i="2"/>
  <c r="BE1051" i="2"/>
  <c r="BE1056" i="2"/>
  <c r="BE1070" i="2"/>
  <c r="BE1073" i="2"/>
  <c r="BE1076" i="2"/>
  <c r="BE1083" i="2"/>
  <c r="BE1092" i="2"/>
  <c r="BE1127" i="2"/>
  <c r="BE1133" i="2"/>
  <c r="BE1154" i="2"/>
  <c r="BE1159" i="2"/>
  <c r="BE1165" i="2"/>
  <c r="BE1166" i="2"/>
  <c r="BE1173" i="2"/>
  <c r="BE1186" i="2"/>
  <c r="BE1192" i="2"/>
  <c r="BE1194" i="2"/>
  <c r="BE1208" i="2"/>
  <c r="BE1216" i="2"/>
  <c r="BE1220" i="2"/>
  <c r="BE1224" i="2"/>
  <c r="BE1251" i="2"/>
  <c r="BE1269" i="2"/>
  <c r="BE1294" i="2"/>
  <c r="BE1312" i="2"/>
  <c r="BE1330" i="2"/>
  <c r="BE1347" i="2"/>
  <c r="BE1353" i="2"/>
  <c r="BE1368" i="2"/>
  <c r="BE1377" i="2"/>
  <c r="BE1390" i="2"/>
  <c r="BE1410" i="2"/>
  <c r="BE1440" i="2"/>
  <c r="BE1462" i="2"/>
  <c r="BE1481" i="2"/>
  <c r="BE1502" i="2"/>
  <c r="BE1507" i="2"/>
  <c r="BE1605" i="2"/>
  <c r="BE1622" i="2"/>
  <c r="BE1721" i="2"/>
  <c r="BE1729" i="2"/>
  <c r="BK708" i="2"/>
  <c r="J708" i="2" s="1"/>
  <c r="J70" i="2" s="1"/>
  <c r="J56" i="3"/>
  <c r="F59" i="3"/>
  <c r="BE90" i="3"/>
  <c r="BE121" i="2"/>
  <c r="BE134" i="2"/>
  <c r="BE138" i="2"/>
  <c r="BE157" i="2"/>
  <c r="BE166" i="2"/>
  <c r="BE189" i="2"/>
  <c r="BE202" i="2"/>
  <c r="BE215" i="2"/>
  <c r="BE232" i="2"/>
  <c r="BE240" i="2"/>
  <c r="BE260" i="2"/>
  <c r="BE267" i="2"/>
  <c r="BE274" i="2"/>
  <c r="BE342" i="2"/>
  <c r="BE347" i="2"/>
  <c r="BE359" i="2"/>
  <c r="BE388" i="2"/>
  <c r="BE399" i="2"/>
  <c r="BE407" i="2"/>
  <c r="BE418" i="2"/>
  <c r="BE426" i="2"/>
  <c r="BE435" i="2"/>
  <c r="BE447" i="2"/>
  <c r="BE449" i="2"/>
  <c r="BE464" i="2"/>
  <c r="BE498" i="2"/>
  <c r="BE511" i="2"/>
  <c r="BE519" i="2"/>
  <c r="BE529" i="2"/>
  <c r="BE532" i="2"/>
  <c r="BE539" i="2"/>
  <c r="BE573" i="2"/>
  <c r="BE671" i="2"/>
  <c r="BE674" i="2"/>
  <c r="BE689" i="2"/>
  <c r="BE695" i="2"/>
  <c r="BE703" i="2"/>
  <c r="BE709" i="2"/>
  <c r="BE745" i="2"/>
  <c r="BE748" i="2"/>
  <c r="BE755" i="2"/>
  <c r="BE760" i="2"/>
  <c r="BE762" i="2"/>
  <c r="BE766" i="2"/>
  <c r="BE768" i="2"/>
  <c r="BE771" i="2"/>
  <c r="BE789" i="2"/>
  <c r="BE792" i="2"/>
  <c r="BE800" i="2"/>
  <c r="BE814" i="2"/>
  <c r="BE818" i="2"/>
  <c r="BE830" i="2"/>
  <c r="BE834" i="2"/>
  <c r="BE839" i="2"/>
  <c r="BE844" i="2"/>
  <c r="BE848" i="2"/>
  <c r="BE857" i="2"/>
  <c r="BE863" i="2"/>
  <c r="BE873" i="2"/>
  <c r="BE891" i="2"/>
  <c r="BE897" i="2"/>
  <c r="BE904" i="2"/>
  <c r="BE924" i="2"/>
  <c r="BE931" i="2"/>
  <c r="BE949" i="2"/>
  <c r="BE953" i="2"/>
  <c r="BE986" i="2"/>
  <c r="BE993" i="2"/>
  <c r="BE1004" i="2"/>
  <c r="BE1010" i="2"/>
  <c r="BE1028" i="2"/>
  <c r="BE1031" i="2"/>
  <c r="BE1088" i="2"/>
  <c r="BE1111" i="2"/>
  <c r="BE1137" i="2"/>
  <c r="BE1145" i="2"/>
  <c r="BE1153" i="2"/>
  <c r="BE1160" i="2"/>
  <c r="BE1172" i="2"/>
  <c r="BE1177" i="2"/>
  <c r="BE1182" i="2"/>
  <c r="BE1189" i="2"/>
  <c r="BE1193" i="2"/>
  <c r="BE1203" i="2"/>
  <c r="BE1287" i="2"/>
  <c r="BE1350" i="2"/>
  <c r="BE1357" i="2"/>
  <c r="BE1363" i="2"/>
  <c r="BE1403" i="2"/>
  <c r="BE1499" i="2"/>
  <c r="BE1505" i="2"/>
  <c r="BE1514" i="2"/>
  <c r="BE1580" i="2"/>
  <c r="BE1684" i="2"/>
  <c r="BE1708" i="2"/>
  <c r="BE1731" i="2"/>
  <c r="BE1741" i="2"/>
  <c r="BE1743" i="2"/>
  <c r="BE1744" i="2"/>
  <c r="BE1750" i="2"/>
  <c r="BE1756" i="2"/>
  <c r="BE1760" i="2"/>
  <c r="BE1761" i="2"/>
  <c r="BE1762" i="2"/>
  <c r="BE1763" i="2"/>
  <c r="BE1764" i="2"/>
  <c r="BE1765" i="2"/>
  <c r="BE1766" i="2"/>
  <c r="BE1767" i="2"/>
  <c r="E75" i="3"/>
  <c r="BK89" i="3"/>
  <c r="J89" i="3" s="1"/>
  <c r="J65" i="3" s="1"/>
  <c r="J81" i="4"/>
  <c r="E50" i="5"/>
  <c r="J56" i="5"/>
  <c r="BE90" i="5"/>
  <c r="E50" i="6"/>
  <c r="J56" i="7"/>
  <c r="F59" i="7"/>
  <c r="AW61" i="1"/>
  <c r="BK89" i="7"/>
  <c r="BK88" i="7" s="1"/>
  <c r="J88" i="7" s="1"/>
  <c r="J64" i="7" s="1"/>
  <c r="J56" i="8"/>
  <c r="E75" i="8"/>
  <c r="BE90" i="8"/>
  <c r="E50" i="9"/>
  <c r="J56" i="9"/>
  <c r="F59" i="9"/>
  <c r="BE95" i="9"/>
  <c r="BE97" i="9"/>
  <c r="BE102" i="9"/>
  <c r="BE106" i="9"/>
  <c r="BE108" i="9"/>
  <c r="BE116" i="9"/>
  <c r="BE971" i="2"/>
  <c r="BE980" i="2"/>
  <c r="BE1012" i="2"/>
  <c r="BE1046" i="2"/>
  <c r="BE1050" i="2"/>
  <c r="BE1053" i="2"/>
  <c r="BE1079" i="2"/>
  <c r="BE1080" i="2"/>
  <c r="BE1134" i="2"/>
  <c r="BE1135" i="2"/>
  <c r="BE1148" i="2"/>
  <c r="BE1151" i="2"/>
  <c r="BE1156" i="2"/>
  <c r="BE1167" i="2"/>
  <c r="BE1183" i="2"/>
  <c r="BE1197" i="2"/>
  <c r="BE1218" i="2"/>
  <c r="BE1230" i="2"/>
  <c r="BE1231" i="2"/>
  <c r="BE1375" i="2"/>
  <c r="BE1381" i="2"/>
  <c r="BE1401" i="2"/>
  <c r="BE1426" i="2"/>
  <c r="BE1456" i="2"/>
  <c r="BE1457" i="2"/>
  <c r="BE1459" i="2"/>
  <c r="BE1483" i="2"/>
  <c r="BE1506" i="2"/>
  <c r="BE1510" i="2"/>
  <c r="BE1722" i="2"/>
  <c r="BE1730" i="2"/>
  <c r="BE1737" i="2"/>
  <c r="BE1740" i="2"/>
  <c r="BE1742" i="2"/>
  <c r="BK1732" i="2"/>
  <c r="J1732" i="2"/>
  <c r="J88" i="2"/>
  <c r="F59" i="4"/>
  <c r="BK89" i="4"/>
  <c r="BK88" i="4"/>
  <c r="J88" i="4"/>
  <c r="J64" i="4" s="1"/>
  <c r="F59" i="5"/>
  <c r="J56" i="6"/>
  <c r="F59" i="6"/>
  <c r="E75" i="7"/>
  <c r="BE90" i="7"/>
  <c r="F59" i="8"/>
  <c r="BE98" i="9"/>
  <c r="BE100" i="9"/>
  <c r="BE104" i="9"/>
  <c r="BE107" i="9"/>
  <c r="BE111" i="9"/>
  <c r="BE114" i="9"/>
  <c r="F59" i="2"/>
  <c r="BE115" i="2"/>
  <c r="BE143" i="2"/>
  <c r="BE162" i="2"/>
  <c r="BE173" i="2"/>
  <c r="BE186" i="2"/>
  <c r="BE195" i="2"/>
  <c r="BE211" i="2"/>
  <c r="BE225" i="2"/>
  <c r="BE271" i="2"/>
  <c r="BE281" i="2"/>
  <c r="BE345" i="2"/>
  <c r="BE351" i="2"/>
  <c r="BE355" i="2"/>
  <c r="BE362" i="2"/>
  <c r="BE368" i="2"/>
  <c r="BE377" i="2"/>
  <c r="BE382" i="2"/>
  <c r="BE402" i="2"/>
  <c r="BE411" i="2"/>
  <c r="BE415" i="2"/>
  <c r="BE422" i="2"/>
  <c r="BE437" i="2"/>
  <c r="BE452" i="2"/>
  <c r="BE454" i="2"/>
  <c r="BE465" i="2"/>
  <c r="BE476" i="2"/>
  <c r="BE523" i="2"/>
  <c r="BE542" i="2"/>
  <c r="BE548" i="2"/>
  <c r="BE553" i="2"/>
  <c r="BE583" i="2"/>
  <c r="BE659" i="2"/>
  <c r="BE681" i="2"/>
  <c r="BE699" i="2"/>
  <c r="BE706" i="2"/>
  <c r="BE713" i="2"/>
  <c r="BE719" i="2"/>
  <c r="BE729" i="2"/>
  <c r="BE740" i="2"/>
  <c r="BE750" i="2"/>
  <c r="BE809" i="2"/>
  <c r="BE838" i="2"/>
  <c r="BE843" i="2"/>
  <c r="BE847" i="2"/>
  <c r="BE870" i="2"/>
  <c r="BE881" i="2"/>
  <c r="BE887" i="2"/>
  <c r="BE920" i="2"/>
  <c r="BE943" i="2"/>
  <c r="BE960" i="2"/>
  <c r="BE964" i="2"/>
  <c r="BE966" i="2"/>
  <c r="BE1000" i="2"/>
  <c r="BE1019" i="2"/>
  <c r="BE1023" i="2"/>
  <c r="BE1036" i="2"/>
  <c r="BE1052" i="2"/>
  <c r="BE1054" i="2"/>
  <c r="BE1058" i="2"/>
  <c r="BE1061" i="2"/>
  <c r="BE1067" i="2"/>
  <c r="BE1093" i="2"/>
  <c r="BE1106" i="2"/>
  <c r="BE1116" i="2"/>
  <c r="BE1136" i="2"/>
  <c r="BE1142" i="2"/>
  <c r="BE1152" i="2"/>
  <c r="BE1164" i="2"/>
  <c r="BE1168" i="2"/>
  <c r="BE1178" i="2"/>
  <c r="BE1180" i="2"/>
  <c r="BE1214" i="2"/>
  <c r="BE1222" i="2"/>
  <c r="BE1234" i="2"/>
  <c r="BE1383" i="2"/>
  <c r="BE1394" i="2"/>
  <c r="BE1405" i="2"/>
  <c r="BE1428" i="2"/>
  <c r="BE1431" i="2"/>
  <c r="BE1454" i="2"/>
  <c r="BE1464" i="2"/>
  <c r="BE1477" i="2"/>
  <c r="BE1479" i="2"/>
  <c r="BE1497" i="2"/>
  <c r="BE1498" i="2"/>
  <c r="BE1504" i="2"/>
  <c r="BE1723" i="2"/>
  <c r="BE1724" i="2"/>
  <c r="BE1726" i="2"/>
  <c r="BE1733" i="2"/>
  <c r="BE1735" i="2"/>
  <c r="BE1736" i="2"/>
  <c r="BE1738" i="2"/>
  <c r="BE1739" i="2"/>
  <c r="BK820" i="2"/>
  <c r="J820" i="2" s="1"/>
  <c r="J75" i="2" s="1"/>
  <c r="E50" i="4"/>
  <c r="BE90" i="4"/>
  <c r="BK89" i="5"/>
  <c r="BK88" i="5"/>
  <c r="J88" i="5"/>
  <c r="J64" i="5" s="1"/>
  <c r="BE90" i="6"/>
  <c r="BK89" i="6"/>
  <c r="J89" i="6"/>
  <c r="J65" i="6" s="1"/>
  <c r="BK89" i="8"/>
  <c r="J89" i="8"/>
  <c r="J65" i="8"/>
  <c r="BE96" i="9"/>
  <c r="BE99" i="9"/>
  <c r="BE105" i="9"/>
  <c r="BE109" i="9"/>
  <c r="BE112" i="9"/>
  <c r="BK101" i="9"/>
  <c r="J101" i="9"/>
  <c r="J66" i="9"/>
  <c r="BK113" i="9"/>
  <c r="J113" i="9" s="1"/>
  <c r="J69" i="9" s="1"/>
  <c r="BK115" i="9"/>
  <c r="J115" i="9" s="1"/>
  <c r="J70" i="9" s="1"/>
  <c r="F37" i="2"/>
  <c r="BB56" i="1" s="1"/>
  <c r="BB55" i="1" s="1"/>
  <c r="AX55" i="1" s="1"/>
  <c r="J36" i="3"/>
  <c r="AW57" i="1"/>
  <c r="J35" i="5"/>
  <c r="AV59" i="1" s="1"/>
  <c r="AT59" i="1" s="1"/>
  <c r="F36" i="9"/>
  <c r="BA64" i="1" s="1"/>
  <c r="BA63" i="1" s="1"/>
  <c r="AW63" i="1" s="1"/>
  <c r="F39" i="9"/>
  <c r="BD64" i="1" s="1"/>
  <c r="BD63" i="1" s="1"/>
  <c r="F38" i="9"/>
  <c r="BC64" i="1"/>
  <c r="BC63" i="1" s="1"/>
  <c r="AY63" i="1" s="1"/>
  <c r="F35" i="3"/>
  <c r="AZ57" i="1"/>
  <c r="J36" i="4"/>
  <c r="AW58" i="1" s="1"/>
  <c r="F35" i="8"/>
  <c r="AZ62" i="1"/>
  <c r="J35" i="4"/>
  <c r="AV58" i="1" s="1"/>
  <c r="F37" i="9"/>
  <c r="BB64" i="1"/>
  <c r="BB63" i="1" s="1"/>
  <c r="AX63" i="1" s="1"/>
  <c r="J36" i="9"/>
  <c r="AW64" i="1"/>
  <c r="F38" i="2"/>
  <c r="BC56" i="1" s="1"/>
  <c r="BC55" i="1" s="1"/>
  <c r="AY55" i="1" s="1"/>
  <c r="J36" i="6"/>
  <c r="AW60" i="1" s="1"/>
  <c r="F35" i="7"/>
  <c r="AZ61" i="1"/>
  <c r="F36" i="2"/>
  <c r="BA56" i="1" s="1"/>
  <c r="F36" i="5"/>
  <c r="BA59" i="1"/>
  <c r="F36" i="8"/>
  <c r="BA62" i="1" s="1"/>
  <c r="J35" i="6"/>
  <c r="AV60" i="1"/>
  <c r="F39" i="2"/>
  <c r="BD56" i="1" s="1"/>
  <c r="BD55" i="1" s="1"/>
  <c r="AS54" i="1"/>
  <c r="J36" i="2"/>
  <c r="AW56" i="1" s="1"/>
  <c r="T711" i="2" l="1"/>
  <c r="T112" i="2" s="1"/>
  <c r="R93" i="9"/>
  <c r="R92" i="9"/>
  <c r="P93" i="9"/>
  <c r="P92" i="9"/>
  <c r="AU64" i="1" s="1"/>
  <c r="AU63" i="1" s="1"/>
  <c r="R711" i="2"/>
  <c r="BK711" i="2"/>
  <c r="J711" i="2"/>
  <c r="J71" i="2" s="1"/>
  <c r="R113" i="2"/>
  <c r="P113" i="2"/>
  <c r="P711" i="2"/>
  <c r="T113" i="2"/>
  <c r="T93" i="9"/>
  <c r="T92" i="9"/>
  <c r="J712" i="2"/>
  <c r="J72" i="2"/>
  <c r="BK113" i="2"/>
  <c r="BK112" i="2"/>
  <c r="J112" i="2" s="1"/>
  <c r="J63" i="2" s="1"/>
  <c r="BK87" i="4"/>
  <c r="J87" i="4"/>
  <c r="J63" i="4" s="1"/>
  <c r="J89" i="4"/>
  <c r="J65" i="4"/>
  <c r="BK87" i="5"/>
  <c r="J87" i="5" s="1"/>
  <c r="J63" i="5" s="1"/>
  <c r="J89" i="5"/>
  <c r="J65" i="5"/>
  <c r="BK87" i="7"/>
  <c r="J87" i="7"/>
  <c r="J63" i="7"/>
  <c r="BK88" i="8"/>
  <c r="J88" i="8" s="1"/>
  <c r="J64" i="8" s="1"/>
  <c r="BK88" i="3"/>
  <c r="BK87" i="3"/>
  <c r="J87" i="3" s="1"/>
  <c r="J63" i="3" s="1"/>
  <c r="BK88" i="6"/>
  <c r="J88" i="6"/>
  <c r="J64" i="6" s="1"/>
  <c r="J89" i="7"/>
  <c r="J65" i="7"/>
  <c r="BK93" i="9"/>
  <c r="J93" i="9" s="1"/>
  <c r="J64" i="9" s="1"/>
  <c r="BD54" i="1"/>
  <c r="W33" i="1"/>
  <c r="J35" i="3"/>
  <c r="AV57" i="1"/>
  <c r="AT57" i="1"/>
  <c r="J35" i="8"/>
  <c r="AV62" i="1" s="1"/>
  <c r="AT62" i="1" s="1"/>
  <c r="BB54" i="1"/>
  <c r="W31" i="1"/>
  <c r="F35" i="2"/>
  <c r="AZ56" i="1" s="1"/>
  <c r="F35" i="6"/>
  <c r="AZ60" i="1"/>
  <c r="J35" i="9"/>
  <c r="AV64" i="1" s="1"/>
  <c r="AT64" i="1" s="1"/>
  <c r="F35" i="4"/>
  <c r="AZ58" i="1"/>
  <c r="BA55" i="1"/>
  <c r="BA54" i="1"/>
  <c r="W30" i="1"/>
  <c r="F35" i="9"/>
  <c r="AZ64" i="1" s="1"/>
  <c r="AZ63" i="1" s="1"/>
  <c r="AV63" i="1" s="1"/>
  <c r="AT63" i="1" s="1"/>
  <c r="J35" i="7"/>
  <c r="AV61" i="1"/>
  <c r="AT61" i="1"/>
  <c r="AT60" i="1"/>
  <c r="F35" i="5"/>
  <c r="AZ59" i="1"/>
  <c r="BC54" i="1"/>
  <c r="AY54" i="1" s="1"/>
  <c r="AT58" i="1"/>
  <c r="J35" i="2"/>
  <c r="AV56" i="1" s="1"/>
  <c r="AT56" i="1" s="1"/>
  <c r="R112" i="2" l="1"/>
  <c r="P112" i="2"/>
  <c r="AU56" i="1"/>
  <c r="J88" i="3"/>
  <c r="J64" i="3" s="1"/>
  <c r="J113" i="2"/>
  <c r="J64" i="2"/>
  <c r="BK87" i="6"/>
  <c r="J87" i="6" s="1"/>
  <c r="J63" i="6" s="1"/>
  <c r="BK87" i="8"/>
  <c r="J87" i="8"/>
  <c r="BK92" i="9"/>
  <c r="J92" i="9"/>
  <c r="J63" i="9"/>
  <c r="AU55" i="1"/>
  <c r="AU54" i="1" s="1"/>
  <c r="AW55" i="1"/>
  <c r="AW54" i="1"/>
  <c r="AK30" i="1"/>
  <c r="J32" i="7"/>
  <c r="AG61" i="1"/>
  <c r="AN61" i="1"/>
  <c r="W32" i="1"/>
  <c r="J32" i="5"/>
  <c r="AG59" i="1"/>
  <c r="AN59" i="1"/>
  <c r="J32" i="8"/>
  <c r="AG62" i="1" s="1"/>
  <c r="AN62" i="1" s="1"/>
  <c r="AZ55" i="1"/>
  <c r="AV55" i="1"/>
  <c r="J32" i="3"/>
  <c r="AG57" i="1"/>
  <c r="AN57" i="1"/>
  <c r="J32" i="4"/>
  <c r="AG58" i="1" s="1"/>
  <c r="AN58" i="1" s="1"/>
  <c r="J32" i="2"/>
  <c r="AG56" i="1"/>
  <c r="AN56" i="1" s="1"/>
  <c r="AX54" i="1"/>
  <c r="J41" i="2" l="1"/>
  <c r="J41" i="3"/>
  <c r="J41" i="7"/>
  <c r="J41" i="8"/>
  <c r="J63" i="8"/>
  <c r="J41" i="4"/>
  <c r="J41" i="5"/>
  <c r="J32" i="6"/>
  <c r="AG60" i="1" s="1"/>
  <c r="AN60" i="1" s="1"/>
  <c r="AZ54" i="1"/>
  <c r="W29" i="1"/>
  <c r="J32" i="9"/>
  <c r="AG64" i="1"/>
  <c r="AN64" i="1"/>
  <c r="AT55" i="1"/>
  <c r="J41" i="6" l="1"/>
  <c r="J41" i="9"/>
  <c r="AV54" i="1"/>
  <c r="AK29" i="1"/>
  <c r="AG55" i="1"/>
  <c r="AG63" i="1"/>
  <c r="AN63" i="1"/>
  <c r="AN55" i="1" l="1"/>
  <c r="AG54" i="1"/>
  <c r="AT54" i="1"/>
  <c r="AN54" i="1" l="1"/>
  <c r="AK26" i="1"/>
  <c r="AK35" i="1" s="1"/>
</calcChain>
</file>

<file path=xl/sharedStrings.xml><?xml version="1.0" encoding="utf-8"?>
<sst xmlns="http://schemas.openxmlformats.org/spreadsheetml/2006/main" count="18478" uniqueCount="2315">
  <si>
    <t>Export Komplet</t>
  </si>
  <si>
    <t>VZ</t>
  </si>
  <si>
    <t>2.0</t>
  </si>
  <si>
    <t>ZAMOK</t>
  </si>
  <si>
    <t>False</t>
  </si>
  <si>
    <t>{d7218510-d672-4b43-803f-61cfe08140a9}</t>
  </si>
  <si>
    <t>0,01</t>
  </si>
  <si>
    <t>21</t>
  </si>
  <si>
    <t>15</t>
  </si>
  <si>
    <t>REKAPITULACE STAVBY</t>
  </si>
  <si>
    <t>v ---  níže se nacházejí doplnkové a pomocné údaje k sestavám  --- v</t>
  </si>
  <si>
    <t>Návod na vyplnění</t>
  </si>
  <si>
    <t>0,001</t>
  </si>
  <si>
    <t>Kód:</t>
  </si>
  <si>
    <t>S-20010</t>
  </si>
  <si>
    <t>Měnit lze pouze buňky se žlutým podbarvením!_x000D_
_x000D_
1) v Rekapitulaci stavby vyplňte údaje o Uchazeči (přenesou se do ostatních sestav i v jiných listech)_x000D_
_x000D_
2) na vybraných listech vyplňte v sestavě Soupis prací ceny u položek</t>
  </si>
  <si>
    <t>0,1</t>
  </si>
  <si>
    <t>Stavba:</t>
  </si>
  <si>
    <t>Společenské a kulturní centrum Krnov - řešení vzduchotechniky, hlediště, ozvučení a úpravy interiéru divadla v Krnově</t>
  </si>
  <si>
    <t>KSO:</t>
  </si>
  <si>
    <t/>
  </si>
  <si>
    <t>CC-CZ:</t>
  </si>
  <si>
    <t>Místo:</t>
  </si>
  <si>
    <t xml:space="preserve"> </t>
  </si>
  <si>
    <t>Datum:</t>
  </si>
  <si>
    <t>20. 1. 2020</t>
  </si>
  <si>
    <t>Zadavatel:</t>
  </si>
  <si>
    <t>IČ:</t>
  </si>
  <si>
    <t>Město Krnov</t>
  </si>
  <si>
    <t>DIČ:</t>
  </si>
  <si>
    <t>Uchazeč:</t>
  </si>
  <si>
    <t>Vyplň údaj</t>
  </si>
  <si>
    <t>Projektant:</t>
  </si>
  <si>
    <t>Ateliér Simona Group</t>
  </si>
  <si>
    <t>True</t>
  </si>
  <si>
    <t>Zpracovatel:</t>
  </si>
  <si>
    <t>Kolková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</si>
  <si>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</si>
  <si>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</si>
  <si>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</si>
  <si>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</si>
  <si>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</si>
  <si>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</si>
  <si>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</si>
  <si>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</si>
  <si>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</si>
  <si>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</si>
  <si>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</si>
  <si>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</si>
  <si>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</si>
  <si>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</si>
  <si>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</si>
  <si>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</si>
  <si>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</si>
  <si>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</si>
  <si>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</si>
  <si>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</si>
  <si>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</si>
  <si>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</si>
  <si>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</si>
  <si>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</si>
  <si>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</si>
  <si>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</si>
  <si>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</si>
  <si>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</si>
  <si>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</si>
  <si>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</si>
  <si>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</si>
  <si>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</si>
  <si>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</si>
  <si>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</si>
  <si>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</si>
  <si>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</si>
  <si>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</si>
  <si>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</si>
  <si>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</si>
  <si>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</si>
  <si>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t>
  </si>
  <si>
    <t>Společenské a kulturní centrum Krnov - řešení vzduchotechniky, hlediště, ozvučení a úpravy interiéru</t>
  </si>
  <si>
    <t>STA</t>
  </si>
  <si>
    <t>1</t>
  </si>
  <si>
    <t>{ab17d0d4-593d-467b-8320-cba5a9d7356f}</t>
  </si>
  <si>
    <t>2</t>
  </si>
  <si>
    <t>/</t>
  </si>
  <si>
    <t>D.1.1</t>
  </si>
  <si>
    <t xml:space="preserve">Soupis prací - stavební část </t>
  </si>
  <si>
    <t>Soupis</t>
  </si>
  <si>
    <t>{fa0dbe4c-538e-41ef-9f3a-03d63109aaee}</t>
  </si>
  <si>
    <t>D.1.4.1</t>
  </si>
  <si>
    <t>Soupis prací -  VYTÁPĚNÍ</t>
  </si>
  <si>
    <t>{b6c87579-a588-4e0d-9269-13cc964aa091}</t>
  </si>
  <si>
    <t>D.1.4.2</t>
  </si>
  <si>
    <t>Soupis prací - VZDUCHOTECHNIKA</t>
  </si>
  <si>
    <t>{4a8377e4-2581-44dd-ad46-b35bf395a6cd}</t>
  </si>
  <si>
    <t>D.1.4.3</t>
  </si>
  <si>
    <t>Soupis prací - MĚŘENÍ A REGULACE</t>
  </si>
  <si>
    <t>{40112f67-f952-4fc8-8488-00f50b8e5564}</t>
  </si>
  <si>
    <t>D.1.4.4</t>
  </si>
  <si>
    <t>Soupis prací - ELEKTROINSTALACE</t>
  </si>
  <si>
    <t>{1435038c-3cb7-4d3f-9885-e1f29d30b6ae}</t>
  </si>
  <si>
    <t>D.1.4.5</t>
  </si>
  <si>
    <t>Soupis prací - ZDRAVOTECHNIKA</t>
  </si>
  <si>
    <t>{18b03e8b-bfc8-4420-a49d-168554126b9c}</t>
  </si>
  <si>
    <t>D.1.4.6</t>
  </si>
  <si>
    <t>Soupis prací - DOPLNĚNÍ OZVUČENÍ</t>
  </si>
  <si>
    <t>{3bf374a6-f53d-4401-b55b-fe18b424a461}</t>
  </si>
  <si>
    <t xml:space="preserve">Vedlejší a ostatní náklady </t>
  </si>
  <si>
    <t>VON</t>
  </si>
  <si>
    <t>{35c7d5f1-8dc8-451d-91c8-25b2028e23f6}</t>
  </si>
  <si>
    <t>2.1</t>
  </si>
  <si>
    <t xml:space="preserve">Soupis prací - Vedlejší a ostatní náklady </t>
  </si>
  <si>
    <t>{0d9a4d8b-888c-4047-b1bf-0b734a855adb}</t>
  </si>
  <si>
    <t>KRYCÍ LIST SOUPISU PRACÍ</t>
  </si>
  <si>
    <t>Objekt:</t>
  </si>
  <si>
    <t>D.1 - Společenské a kulturní centrum Krnov - řešení vzduchotechniky, hlediště, ozvučení a úpravy interiéru</t>
  </si>
  <si>
    <t>Soupis:</t>
  </si>
  <si>
    <t xml:space="preserve">D.1.1 - Soupis prací - stavební část </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</si>
  <si>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</si>
  <si>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</si>
  <si>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</si>
  <si>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</si>
  <si>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</si>
  <si>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</si>
  <si>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</si>
  <si>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</si>
  <si>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</si>
  <si>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</si>
  <si>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</si>
  <si>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</si>
  <si>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</si>
  <si>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</si>
  <si>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714 - Akustická a protiotřesová opatření</t>
  </si>
  <si>
    <t xml:space="preserve">    741 - Elektroinstalace - silnoproud</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</si>
  <si>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</si>
  <si>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</si>
  <si>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</si>
  <si>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</si>
  <si>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</si>
  <si>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</si>
  <si>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</si>
  <si>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</si>
  <si>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</si>
  <si>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</si>
  <si>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</si>
  <si>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I - Interiér</t>
  </si>
  <si>
    <t xml:space="preserve">    O - Ostatní</t>
  </si>
  <si>
    <t xml:space="preserve">    R - Repase</t>
  </si>
  <si>
    <t xml:space="preserve">    S - Sanitární doplňky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</si>
  <si>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</si>
  <si>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</si>
  <si>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</si>
  <si>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</si>
  <si>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</si>
  <si>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</si>
  <si>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</si>
  <si>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</si>
  <si>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</si>
  <si>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</si>
  <si>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</si>
  <si>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</si>
  <si>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</si>
  <si>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</si>
  <si>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</si>
  <si>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</si>
  <si>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</si>
  <si>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</si>
  <si>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</si>
  <si>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310238211</t>
  </si>
  <si>
    <t>Zazdívka otvorů ve zdivu nadzákladovém cihlami pálenými plochy přes 0,25 m2 do 1 m2 na maltu vápenocementovou</t>
  </si>
  <si>
    <t>m3</t>
  </si>
  <si>
    <t>CS ÚRS 2020 01</t>
  </si>
  <si>
    <t>4</t>
  </si>
  <si>
    <t>1434249183</t>
  </si>
  <si>
    <t>VV</t>
  </si>
  <si>
    <t>"vč.D.1.1.12"</t>
  </si>
  <si>
    <t>0,5*1,1*0,5*2</t>
  </si>
  <si>
    <t>"vč.D.1.1.10"</t>
  </si>
  <si>
    <t>1,85*1,05*0,5</t>
  </si>
  <si>
    <t>Součet</t>
  </si>
  <si>
    <t>310239211</t>
  </si>
  <si>
    <t>Zazdívka otvorů ve zdivu nadzákladovém cihlami pálenými plochy přes 1 m2 do 4 m2 na maltu vápenocementovou</t>
  </si>
  <si>
    <t>-333452523</t>
  </si>
  <si>
    <t>2,225*1,725*0,5</t>
  </si>
  <si>
    <t>311236101</t>
  </si>
  <si>
    <t>Zdivo jednovrstvé zvukově izolační z cihel děrovaných spojených na pero a drážku na maltu cementovou M10, pevnost cihel do P15, tl. zdiva 190 mm</t>
  </si>
  <si>
    <t>m2</t>
  </si>
  <si>
    <t>-1995310191</t>
  </si>
  <si>
    <t>PSC</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</si>
  <si>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</si>
  <si>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"vč. D.1.1.08+popis TZ"</t>
  </si>
  <si>
    <t>2,4*3,0</t>
  </si>
  <si>
    <t>-1,5*2,2</t>
  </si>
  <si>
    <t>317142442</t>
  </si>
  <si>
    <t>Překlady nenosné z pórobetonu osazené do tenkého maltového lože, výšky do 250 mm, šířky překladu 150 mm, délky překladu přes 1000 do 1250 mm</t>
  </si>
  <si>
    <t>kus</t>
  </si>
  <si>
    <t>-302870890</t>
  </si>
  <si>
    <t xml:space="preserve">Poznámka k souboru cen:_x000D_
1. V cenách jsou započteny náklady na dodání a uložení překladu, včetně podmazání ložné plochy tenkovrstvou maltou._x000D_
</t>
  </si>
  <si>
    <t>"P/9"</t>
  </si>
  <si>
    <t>5</t>
  </si>
  <si>
    <t>317168056</t>
  </si>
  <si>
    <t>Překlady keramické vysoké osazené do maltového lože, šířky překladu 70 mm výšky 238 mm, délky 2250 mm</t>
  </si>
  <si>
    <t>914110615</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</si>
  <si>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</si>
  <si>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"P/10"</t>
  </si>
  <si>
    <t>6</t>
  </si>
  <si>
    <t>317941121</t>
  </si>
  <si>
    <t>Osazování ocelových válcovaných nosníků na zdivu I nebo IE nebo U nebo UE nebo L do č. 12 nebo výšky do 120 mm</t>
  </si>
  <si>
    <t>t</t>
  </si>
  <si>
    <t>-1435785554</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</si>
  <si>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</si>
  <si>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"výpis"</t>
  </si>
  <si>
    <t>"p8"</t>
  </si>
  <si>
    <t>2*1,0*3,572*0,001*5</t>
  </si>
  <si>
    <t>7</t>
  </si>
  <si>
    <t>M</t>
  </si>
  <si>
    <t>13010420</t>
  </si>
  <si>
    <t>úhelník ocelový rovnostranný jakost 11 375 50x50x5mm</t>
  </si>
  <si>
    <t>8</t>
  </si>
  <si>
    <t>1582299041</t>
  </si>
  <si>
    <t>0,036*1,08 'Přepočtené koeficientem množství</t>
  </si>
  <si>
    <t>317944321</t>
  </si>
  <si>
    <t>Válcované nosníky dodatečně osazované do připravených otvorů bez zazdění hlav do č. 12</t>
  </si>
  <si>
    <t>-1509201944</t>
  </si>
  <si>
    <t xml:space="preserve">Poznámka k souboru cen:_x000D_
1. V cenách jsou zahrnuty náklady na dodávku a montáž válcovaných nosníků._x000D_
2. Ceny jsou určeny pouze pro ocenění konstrukce překladů nad otvory._x000D_
</t>
  </si>
  <si>
    <t>"p1"</t>
  </si>
  <si>
    <t>2*1,5*10,4*0,001*2</t>
  </si>
  <si>
    <t>"p2"</t>
  </si>
  <si>
    <t>4*0,9*10,4*0,001*2</t>
  </si>
  <si>
    <t>"p6"</t>
  </si>
  <si>
    <t>1*0,95*8,34*0,001*6</t>
  </si>
  <si>
    <t>"p7"</t>
  </si>
  <si>
    <t>1*1,2*8,34*0,001*10</t>
  </si>
  <si>
    <t>9</t>
  </si>
  <si>
    <t>317944323</t>
  </si>
  <si>
    <t>Válcované nosníky dodatečně osazované do připravených otvorů bez zazdění hlav č. 14 až 22</t>
  </si>
  <si>
    <t>1741544180</t>
  </si>
  <si>
    <t>"p3"</t>
  </si>
  <si>
    <t>1*3,5*18,5*0,001</t>
  </si>
  <si>
    <t>10</t>
  </si>
  <si>
    <t>317945</t>
  </si>
  <si>
    <t>Pro kotvení do stávajícího betonového nadpraží jsou navrženy lepené kotvy systém_x000D_
HILTI HIT HY 200 M16 – min 10 ks.</t>
  </si>
  <si>
    <t>-1456728541</t>
  </si>
  <si>
    <t>11</t>
  </si>
  <si>
    <t>317998111</t>
  </si>
  <si>
    <t>Izolace tepelná mezi překlady z pěnového polystyrenu výšky 24 cm, tloušťky přes 30 do 50 mm</t>
  </si>
  <si>
    <t>m</t>
  </si>
  <si>
    <t>-1717735600</t>
  </si>
  <si>
    <t>2,25</t>
  </si>
  <si>
    <t>12</t>
  </si>
  <si>
    <t>342272225</t>
  </si>
  <si>
    <t>Příčky z pórobetonových tvárnic hladkých na tenké maltové lože objemová hmotnost do 500 kg/m3, tloušťka příčky 100 mm</t>
  </si>
  <si>
    <t>1979383895</t>
  </si>
  <si>
    <t>"vč.D.1.1.09+popis TZ"</t>
  </si>
  <si>
    <t>(1,27+1,24+1,24+2,0+0,595)*3,0</t>
  </si>
  <si>
    <t>-0,7*1,97*2</t>
  </si>
  <si>
    <t>(1,25+1,25+1,25+3,3)*3,0</t>
  </si>
  <si>
    <t>-0,7*1,97*3</t>
  </si>
  <si>
    <t>13</t>
  </si>
  <si>
    <t>342272245</t>
  </si>
  <si>
    <t>Příčky z pórobetonových tvárnic hladkých na tenké maltové lože objemová hmotnost do 500 kg/m3, tloušťka příčky 150 mm</t>
  </si>
  <si>
    <t>-1998365827</t>
  </si>
  <si>
    <t>(1,06+1,07)*5,6</t>
  </si>
  <si>
    <t>-0,7*2,1</t>
  </si>
  <si>
    <t>(1,06+1,065)*5,6</t>
  </si>
  <si>
    <t>14</t>
  </si>
  <si>
    <t>342291121</t>
  </si>
  <si>
    <t>Ukotvení příček plochými kotvami, do konstrukce cihelné</t>
  </si>
  <si>
    <t>100727817</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</si>
  <si>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Ceny -1141 a -1143 lze použít pro ukotvení příček k podlaze._x000D_
4. Množství jednotek se určuje v m styku příčky s konstrukcí._x000D_
</t>
  </si>
  <si>
    <t>4*5,6</t>
  </si>
  <si>
    <t>9*3,0</t>
  </si>
  <si>
    <t>346244361</t>
  </si>
  <si>
    <t>Zazdívka rýh, potrubí, nik (výklenků) nebo kapes z pálených cihel na maltu tl. 65 mm</t>
  </si>
  <si>
    <t>1633523967</t>
  </si>
  <si>
    <t>4,6*0,15*4</t>
  </si>
  <si>
    <t>16</t>
  </si>
  <si>
    <t>349231811-</t>
  </si>
  <si>
    <t xml:space="preserve">Přizdívka z cihel ve vybouraných otvorech, s vysekáním kapes pro zavázaní - vyrovnání </t>
  </si>
  <si>
    <t>-549513207</t>
  </si>
  <si>
    <t xml:space="preserve">Poznámka k souboru cen:_x000D_
1. Ceny jsou určeny pro přizdívku ostění zavazovaného do přilehlého zdiva._x000D_
2. Ceny neplatí pro přizdívku ostění do 80 mm tloušťky; tyto se oceňují příslušnými cenami souboru cen 319 20- . Vyrovnání nerovného povrchu vnitřního i vnějšího zdiva._x000D_
3. Množství měrných jednotek se určuje jako součin tloušťky zdi a výšky přizdívaného o ostění._x000D_
</t>
  </si>
  <si>
    <t>"vč.D.1.1.01+popis TZ"</t>
  </si>
  <si>
    <t>"lóže"</t>
  </si>
  <si>
    <t>0,3*3,0*2</t>
  </si>
  <si>
    <t>Vodorovné konstrukce</t>
  </si>
  <si>
    <t>17</t>
  </si>
  <si>
    <t>413232221</t>
  </si>
  <si>
    <t>Zazdívka zhlaví stropních trámů nebo válcovaných nosníků pálenými cihlami válcovaných nosníků, výšky přes 150 do 300 mm</t>
  </si>
  <si>
    <t>321430088</t>
  </si>
  <si>
    <t>"Překlady"</t>
  </si>
  <si>
    <t>2*2*2</t>
  </si>
  <si>
    <t>4*2*2</t>
  </si>
  <si>
    <t>2*6</t>
  </si>
  <si>
    <t>2*10</t>
  </si>
  <si>
    <t>18</t>
  </si>
  <si>
    <t>413232221-Z</t>
  </si>
  <si>
    <t>Zabetonování kapsy na celou šířku zdiva z betonu C20/25,</t>
  </si>
  <si>
    <t>-1007080206</t>
  </si>
  <si>
    <t>"VZT plošina"</t>
  </si>
  <si>
    <t>"P3"</t>
  </si>
  <si>
    <t>19</t>
  </si>
  <si>
    <t>41323222-R</t>
  </si>
  <si>
    <t>Podlití pomocí vysokopevnostní expanzní malty s nízkým smrštěním min tl. 15 mm.</t>
  </si>
  <si>
    <t>-799145553</t>
  </si>
  <si>
    <t>20</t>
  </si>
  <si>
    <t>41323223-R</t>
  </si>
  <si>
    <t>-1900220021</t>
  </si>
  <si>
    <t>Úpravy povrchů, podlahy a osazování výplní</t>
  </si>
  <si>
    <t>611325421</t>
  </si>
  <si>
    <t>Oprava vápenocementové omítky vnitřních ploch štukové dvouvrstvé, tloušťky do 20 mm a tloušťky štuku do 3 mm stropů, v rozsahu opravované plochy do 10%</t>
  </si>
  <si>
    <t>1113543567</t>
  </si>
  <si>
    <t xml:space="preserve">Poznámka k souboru cen:_x000D_
1. Pro ocenění opravy omítek plochy do 1 m2 se použijí ceny souboru cen 61. 32-52.. Vápenocementová omítka jednotlivých malých ploch._x000D_
</t>
  </si>
  <si>
    <t>"vč.D.1.1.07"</t>
  </si>
  <si>
    <t>2,75+21,2+25,1+20,5+66,3+15,75+9,7+6,2</t>
  </si>
  <si>
    <t>"vč.D.1.1.08"</t>
  </si>
  <si>
    <t>8,9+232,0+23,45+7,0+5,0+193,05+9,3+2,8+11,2</t>
  </si>
  <si>
    <t>8,75+1,05+1,1+7,55+27,55</t>
  </si>
  <si>
    <t>"vč.D.1.1.09"</t>
  </si>
  <si>
    <t>10,4+15,2+64,1+17,95+15,6+8,9+14,25+15,7+13,55+65,85+18,2+15,2</t>
  </si>
  <si>
    <t>22</t>
  </si>
  <si>
    <t>612131101</t>
  </si>
  <si>
    <t>Podkladní a spojovací vrstva vnitřních omítaných ploch cementový postřik nanášený ručně celoplošně stěn</t>
  </si>
  <si>
    <t>-1522208678</t>
  </si>
  <si>
    <t>"vč.D.1.1.08+popis TZ"</t>
  </si>
  <si>
    <t>(1,65+2,4+1,65)*2,55*4</t>
  </si>
  <si>
    <t>(1,65+2,195+1,65)*2,55*2</t>
  </si>
  <si>
    <t>-0,7*2,1*12</t>
  </si>
  <si>
    <t>23</t>
  </si>
  <si>
    <t>612131111</t>
  </si>
  <si>
    <t>Podkladní a spojovací vrstva vnitřních omítaných ploch polymercementový spojovací můstek nanášený ručně stěn</t>
  </si>
  <si>
    <t>1190547457</t>
  </si>
  <si>
    <t>2*(33,29+20,88)</t>
  </si>
  <si>
    <t>24</t>
  </si>
  <si>
    <t>612135101</t>
  </si>
  <si>
    <t>Hrubá výplň rýh maltou jakékoli šířky rýhy ve stěnách</t>
  </si>
  <si>
    <t>-864869933</t>
  </si>
  <si>
    <t xml:space="preserve">Poznámka k souboru cen:_x000D_
1. V cenách nejsou započteny náklady na omítku rýh, tyto se ocení příšlušnými cenami tohoto katalogu._x000D_
</t>
  </si>
  <si>
    <t>5,5*0,2</t>
  </si>
  <si>
    <t>25</t>
  </si>
  <si>
    <t>612142001</t>
  </si>
  <si>
    <t>Potažení vnitřních ploch pletivem v ploše nebo pruzích, na plném podkladu sklovláknitým vtlačením do tmelu stěn</t>
  </si>
  <si>
    <t>31828686</t>
  </si>
  <si>
    <t xml:space="preserve">Poznámka k souboru cen:_x000D_
1. V cenách -2001 jsou započteny i náklady na tmel._x000D_
</t>
  </si>
  <si>
    <t>26</t>
  </si>
  <si>
    <t>612311131</t>
  </si>
  <si>
    <t>Potažení vnitřních ploch štukem tloušťky do 3 mm svislých konstrukcí stěn</t>
  </si>
  <si>
    <t>-1129090518</t>
  </si>
  <si>
    <t>27</t>
  </si>
  <si>
    <t>612321141</t>
  </si>
  <si>
    <t>Omítka vápenocementová vnitřních ploch nanášená ručně dvouvrstvá, tloušťky jádrové omítky do 10 mm a tloušťky štuku do 3 mm štuková svislých konstrukcí stěn</t>
  </si>
  <si>
    <t>-1599777379</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</si>
  <si>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</si>
  <si>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2,55*0,3*6</t>
  </si>
  <si>
    <t>28</t>
  </si>
  <si>
    <t>612321191</t>
  </si>
  <si>
    <t>Omítka vápenocementová vnitřních ploch nanášená ručně Příplatek k cenám za každých dalších i započatých 5 mm tloušťky omítky přes 10 mm stěn</t>
  </si>
  <si>
    <t>-637377689</t>
  </si>
  <si>
    <t>73,115*2</t>
  </si>
  <si>
    <t>29</t>
  </si>
  <si>
    <t>612325122</t>
  </si>
  <si>
    <t>Vápenocementová omítka rýh štuková ve stěnách, šířky rýhy přes 150 do 300 mm</t>
  </si>
  <si>
    <t>222230963</t>
  </si>
  <si>
    <t>"1.23,1.21,1.22"</t>
  </si>
  <si>
    <t>(148,0+11,3+26,2)*0,3</t>
  </si>
  <si>
    <t>30</t>
  </si>
  <si>
    <t>612325123</t>
  </si>
  <si>
    <t>Vápenocementová omítka rýh štuková ve stěnách, šířky rýhy přes 300 mm</t>
  </si>
  <si>
    <t>-731637551</t>
  </si>
  <si>
    <t>"1.13"</t>
  </si>
  <si>
    <t>100,0*0,5</t>
  </si>
  <si>
    <t>31</t>
  </si>
  <si>
    <t>612325225</t>
  </si>
  <si>
    <t>Vápenocementová omítka jednotlivých malých ploch štuková na stěnách, plochy jednotlivě přes 1,0 do 4 m2</t>
  </si>
  <si>
    <t>-1274886971</t>
  </si>
  <si>
    <t>32</t>
  </si>
  <si>
    <t>612325302</t>
  </si>
  <si>
    <t>Vápenocementová omítka ostění nebo nadpraží štuková</t>
  </si>
  <si>
    <t>-569710897</t>
  </si>
  <si>
    <t xml:space="preserve">Poznámka k souboru cen:_x000D_
1. Ceny lze použít jen pro ocenění samostatně upravovaného ostění a nadpraží ( např. při dodatečné výměně oken nebo zárubní ) v šířce do 300 mm okolo upravovaného otvoru._x000D_
</t>
  </si>
  <si>
    <t>3*(0,8+1,85+0,8)*0,3</t>
  </si>
  <si>
    <t>"vnější"</t>
  </si>
  <si>
    <t>33</t>
  </si>
  <si>
    <t>612325421</t>
  </si>
  <si>
    <t>Oprava vápenocementové omítky vnitřních ploch štukové dvouvrstvé, tloušťky do 20 mm a tloušťky štuku do 3 mm stěn, v rozsahu opravované plochy do 10%</t>
  </si>
  <si>
    <t>783454284</t>
  </si>
  <si>
    <t>2*(1,1+2,3)*2,27</t>
  </si>
  <si>
    <t>-0,8*1,97*3</t>
  </si>
  <si>
    <t>2*(4,0+5,6)*2,27</t>
  </si>
  <si>
    <t>-0,8*1,97*2</t>
  </si>
  <si>
    <t>-0,87*0,8</t>
  </si>
  <si>
    <t>(0,8+0,87+0,8)*0,2</t>
  </si>
  <si>
    <t>2*(4,7+5,6)*2,27</t>
  </si>
  <si>
    <t>2*(3,2+6,4)*2,27</t>
  </si>
  <si>
    <t>-0,7*0,9*2</t>
  </si>
  <si>
    <t>(0,8+0,7+0,9)*0,2*2</t>
  </si>
  <si>
    <t>2*(5,4+1,7+2,565+4,465+3,64+1,6)*2,27</t>
  </si>
  <si>
    <t>-0,9*1,97</t>
  </si>
  <si>
    <t>-0,8*1,97*8</t>
  </si>
  <si>
    <t>-1,5*1,86</t>
  </si>
  <si>
    <t>2*(5,25+3,0)*2,27</t>
  </si>
  <si>
    <t>-0,92*1,92</t>
  </si>
  <si>
    <t>-0,9*0,9</t>
  </si>
  <si>
    <t>(1,95+0,92+1,92)*0,1</t>
  </si>
  <si>
    <t>3*0,9*0,2</t>
  </si>
  <si>
    <t>2*(2,05+2,32+1,18+2,35+1,25)*2,27</t>
  </si>
  <si>
    <t>-0,8*1,97*4</t>
  </si>
  <si>
    <t>2*(2,25+2,75)*2,27</t>
  </si>
  <si>
    <t>-0,6*1,97</t>
  </si>
  <si>
    <t>Mezisoučet</t>
  </si>
  <si>
    <t>19,8*4,75</t>
  </si>
  <si>
    <t>115,2*3,0</t>
  </si>
  <si>
    <t>82,0*13,5</t>
  </si>
  <si>
    <t>21,0*4,75</t>
  </si>
  <si>
    <t>10,7*4,75</t>
  </si>
  <si>
    <t>11,0*4,75</t>
  </si>
  <si>
    <t>148,0*4,75</t>
  </si>
  <si>
    <t>6,9*4,75</t>
  </si>
  <si>
    <t>15,2*4,75</t>
  </si>
  <si>
    <t>25,0</t>
  </si>
  <si>
    <t>"118-122"</t>
  </si>
  <si>
    <t>12,2*8,0</t>
  </si>
  <si>
    <t>4,2*3,0</t>
  </si>
  <si>
    <t>4,2*3,25</t>
  </si>
  <si>
    <t>11,3*2,9</t>
  </si>
  <si>
    <t>26,2*2,9</t>
  </si>
  <si>
    <t>13,0*3,5</t>
  </si>
  <si>
    <t>47,6*3,5</t>
  </si>
  <si>
    <t>22,3*3,5</t>
  </si>
  <si>
    <t>21,4*3,5</t>
  </si>
  <si>
    <t>12,2*3,5</t>
  </si>
  <si>
    <t>17,1*3,5</t>
  </si>
  <si>
    <t>20,2*3,5</t>
  </si>
  <si>
    <t>14,8*3,5</t>
  </si>
  <si>
    <t>76,0*3,5</t>
  </si>
  <si>
    <t>46,9*3,5</t>
  </si>
  <si>
    <t>26,5*3,5</t>
  </si>
  <si>
    <t>34</t>
  </si>
  <si>
    <t>61282101-SA</t>
  </si>
  <si>
    <t xml:space="preserve">difuzně otevřený systémový sanační nátěr ekv. Sanierputzfarbe_x000D_
jemná štuková sanační omítka ekv.Feinputz_x000D_
hrubá sanační omítka ekv. Sanierputz altweiss WTA 2cm_x000D_
podkladní sanační systémová omítka v tl.cca 1,5 cm Saniergrund_x000D_
špric solím odolný ekv.Vorspritzmortel_x000D_
2x izolační difuzní nátěr ekv. Sulfatexschlämme _x000D_
vyrovnání podkladu ( zaplnění spar) Grundputz se síranovzdorným cementem_x000D_
1x sulfátostálá stěrka Sufatexschlämme ( adhézní můstek) _x000D_
mineralizace a hydrofobizace podkladu (Kiesol Standart)_x000D_
</t>
  </si>
  <si>
    <t>454147684</t>
  </si>
  <si>
    <t>"0.01"</t>
  </si>
  <si>
    <t>38,0*2,5</t>
  </si>
  <si>
    <t>35</t>
  </si>
  <si>
    <t>619991011</t>
  </si>
  <si>
    <t>Zakrytí vnitřních ploch před znečištěním včetně pozdějšího odkrytí konstrukcí a prvků obalením fólií a přelepením páskou</t>
  </si>
  <si>
    <t>-1827623787</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</si>
  <si>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</si>
  <si>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36</t>
  </si>
  <si>
    <t>619996115</t>
  </si>
  <si>
    <t>Ochrana stavebních konstrukcí a samostatných prvků včetně pozdějšího odstranění obedněním z řeziva podlahy</t>
  </si>
  <si>
    <t>644997962</t>
  </si>
  <si>
    <t xml:space="preserve">Poznámka k souboru cen:_x000D_
1. Množství měrných jednotek se určuje v m2 rozvinuté plochy._x000D_
</t>
  </si>
  <si>
    <t>"ochrana střech (krytiny) při lešení"</t>
  </si>
  <si>
    <t>70,0</t>
  </si>
  <si>
    <t>37</t>
  </si>
  <si>
    <t>61999611-R</t>
  </si>
  <si>
    <t>Zřízení ochrany stavebních konstrukcí a předmětů bedněním nebo povlakovou krytinou ve výšce 14m proti propadání bour. materiálu</t>
  </si>
  <si>
    <t>-1239596956</t>
  </si>
  <si>
    <t>"na stávající pororošt provaziště"</t>
  </si>
  <si>
    <t>171,0</t>
  </si>
  <si>
    <t>38</t>
  </si>
  <si>
    <t>61999612-R</t>
  </si>
  <si>
    <t xml:space="preserve">Odstranění ochrany stavebních konstrukcí a předmětů </t>
  </si>
  <si>
    <t>36239897</t>
  </si>
  <si>
    <t>39</t>
  </si>
  <si>
    <t>619996145</t>
  </si>
  <si>
    <t>Ochrana stavebních konstrukcí a samostatných prvků včetně pozdějšího odstranění obalením geotextilií samostatných konstrukcí a prvků</t>
  </si>
  <si>
    <t>1932418473</t>
  </si>
  <si>
    <t>40</t>
  </si>
  <si>
    <t>62221206-50</t>
  </si>
  <si>
    <t>Montáž kontaktního zateplení vnějšího ostění nebo nadpraží z polystyrenových desek hloubky špalet 500 mm, tloušťky desek přes 40 do 80 mm</t>
  </si>
  <si>
    <t>906675294</t>
  </si>
  <si>
    <t>(4,0+3,2+4,0)</t>
  </si>
  <si>
    <t>41</t>
  </si>
  <si>
    <t>28376356</t>
  </si>
  <si>
    <t>deska perimetrická spodních staveb, podlah a plochých střech 200kPa λ=0,034 tl 80mm</t>
  </si>
  <si>
    <t>-202358571</t>
  </si>
  <si>
    <t>11,2*0,5</t>
  </si>
  <si>
    <t>5,6*1,05 'Přepočtené koeficientem množství</t>
  </si>
  <si>
    <t>42</t>
  </si>
  <si>
    <t>622325202</t>
  </si>
  <si>
    <t>Oprava vápenocementové omítky vnějších ploch stupně členitosti 1 štukové stěn, v rozsahu opravované plochy přes 10 do 30%</t>
  </si>
  <si>
    <t>43984400</t>
  </si>
  <si>
    <t>"fasáda"</t>
  </si>
  <si>
    <t xml:space="preserve">( 365+62+46+50+23+42+15) </t>
  </si>
  <si>
    <t>43</t>
  </si>
  <si>
    <t>622525105</t>
  </si>
  <si>
    <t>Omítka tenkovrstvá jednotlivých malých ploch silikátová, akrylátová, silikonová nebo silikonsilikátová stěn, plochy jednotlivě přes 1,0 do 4,0 m2</t>
  </si>
  <si>
    <t>1654823175</t>
  </si>
  <si>
    <t>44</t>
  </si>
  <si>
    <t>62253102-O</t>
  </si>
  <si>
    <t>Omítka tenkovrstvá silikonová vnějších ploch probarvená, včetně penetrace podkladu zrnitá, tloušťky 2,0 mm stěn</t>
  </si>
  <si>
    <t>-1192145516</t>
  </si>
  <si>
    <t>"ostění vrata"</t>
  </si>
  <si>
    <t>(0,2+0,5+0,2)*(4,0+3,2+4,0)</t>
  </si>
  <si>
    <t>45</t>
  </si>
  <si>
    <t>631312131</t>
  </si>
  <si>
    <t>Doplnění dosavadních mazanin prostým betonem s dodáním hmot, bez potěru, plochy jednotlivě přes 1 m2 do 4 m2 a tl. přes 80 mm</t>
  </si>
  <si>
    <t>CS ÚRS 2016 01</t>
  </si>
  <si>
    <t>861063601</t>
  </si>
  <si>
    <t>"vč.D.1.1.01"</t>
  </si>
  <si>
    <t xml:space="preserve">"oprava podlahy" </t>
  </si>
  <si>
    <t>62,0*0,1</t>
  </si>
  <si>
    <t>46</t>
  </si>
  <si>
    <t>631312141</t>
  </si>
  <si>
    <t>Doplnění dosavadních mazanin prostým betonem s dodáním hmot, bez potěru, plochy jednotlivě rýh v dosavadních mazaninách</t>
  </si>
  <si>
    <t>583147605</t>
  </si>
  <si>
    <t>"vč.D.1.1.02+popis TZ"</t>
  </si>
  <si>
    <t>11,0*0,3*0,1</t>
  </si>
  <si>
    <t>100,0*0,5*0,1</t>
  </si>
  <si>
    <t>47</t>
  </si>
  <si>
    <t>631319173</t>
  </si>
  <si>
    <t>Příplatek k cenám mazanin za stržení povrchu spodní vrstvy mazaniny latí před vložením výztuže nebo pletiva pro tl. obou vrstev mazaniny přes 80 do 120 mm</t>
  </si>
  <si>
    <t>1522933517</t>
  </si>
  <si>
    <t xml:space="preserve">Poznámka k souboru cen:_x000D_
1. Ceny -9011 až -9023 lze použít pro mazaniny min. tř. C 8/10._x000D_
2. V cenách -9011 až -9023 jsou započteny i náklady za přehlazení povrchu mazaniny ocelovým_x000D_
 hladítkem._x000D_
3. Ceny -9171 až -9175 lze také použít, bude-li do mazaniny vkládána druhá vrstva výztuže nad sebou_x000D_
 oddělená vrstvou betonové směsi, kdy se oceňuje druhé stržení povrchu latí rovněž výměrou (m3)_x000D_
 celkové tloušťky tří vrstev mazaniny._x000D_
</t>
  </si>
  <si>
    <t>6,2+5,33</t>
  </si>
  <si>
    <t>48</t>
  </si>
  <si>
    <t>631362021</t>
  </si>
  <si>
    <t>Výztuž mazanin ze svařovaných sítí z drátů typu KARI</t>
  </si>
  <si>
    <t>901805017</t>
  </si>
  <si>
    <t>11,0*0,3*0,0045*1,2</t>
  </si>
  <si>
    <t>62,0*0,0045*1,2</t>
  </si>
  <si>
    <t>100,0*0,5*0,0045*1,2</t>
  </si>
  <si>
    <t>49</t>
  </si>
  <si>
    <t>6314-T</t>
  </si>
  <si>
    <t xml:space="preserve">Vytmelení ukončení stávající podlahy v lóžich 1.NP - viz popis </t>
  </si>
  <si>
    <t>-309786595</t>
  </si>
  <si>
    <t>19,0</t>
  </si>
  <si>
    <t>50</t>
  </si>
  <si>
    <t>632441219</t>
  </si>
  <si>
    <t>Potěr anhydritový samonivelační litý tř. C 25, tl. přes 40 do 45 mm</t>
  </si>
  <si>
    <t>1876835996</t>
  </si>
  <si>
    <t xml:space="preserve">Poznámka k souboru cen:_x000D_
1. Ceny jsou určeny pro roznášecí vrstvu těžkých plovoucích podlah, pro potěr podlahového vytápění, pro potěr na oddělovací vrstvě a jako náhrada cementových potěrů (kromě vlhkých provozů)._x000D_
</t>
  </si>
  <si>
    <t>"soc"</t>
  </si>
  <si>
    <t>12,5+12,0</t>
  </si>
  <si>
    <t>51</t>
  </si>
  <si>
    <t>635-ch</t>
  </si>
  <si>
    <t xml:space="preserve">M+D plastová chránička DN 50mm </t>
  </si>
  <si>
    <t>950263890</t>
  </si>
  <si>
    <t>3*11,0</t>
  </si>
  <si>
    <t>Ostatní konstrukce a práce, bourání</t>
  </si>
  <si>
    <t>52</t>
  </si>
  <si>
    <t>941111132</t>
  </si>
  <si>
    <t>Montáž lešení řadového trubkového lehkého pracovního s podlahami s provozním zatížením tř. 3 do 200 kg/m2 šířky tř. W12 přes 1,2 do 1,5 m, výšky přes 10 do 25 m</t>
  </si>
  <si>
    <t>1816600966</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</si>
  <si>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</si>
  <si>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603,0*1,2</t>
  </si>
  <si>
    <t>53</t>
  </si>
  <si>
    <t>941111232</t>
  </si>
  <si>
    <t>Montáž lešení řadového trubkového lehkého pracovního s podlahami s provozním zatížením tř. 3 do 200 kg/m2 Příplatek za první a každý další den použití lešení k ceně -1132</t>
  </si>
  <si>
    <t>180507951</t>
  </si>
  <si>
    <t>723,6*50 'Přepočtené koeficientem množství</t>
  </si>
  <si>
    <t>54</t>
  </si>
  <si>
    <t>941111832</t>
  </si>
  <si>
    <t>Demontáž lešení řadového trubkového lehkého pracovního s podlahami s provozním zatížením tř. 3 do 200 kg/m2 šířky tř. W12 přes 1,2 do 1,5 m, výšky přes 10 do 25 m</t>
  </si>
  <si>
    <t>571945876</t>
  </si>
  <si>
    <t xml:space="preserve">Poznámka k souboru cen:_x000D_
1. Demontáž lešení řadového trubkového lehkého výšky přes 25 m se oceňuje individuálně._x000D_
</t>
  </si>
  <si>
    <t>55</t>
  </si>
  <si>
    <t>944511111</t>
  </si>
  <si>
    <t>Montáž ochranné sítě zavěšené na konstrukci lešení z textilie z umělých vláken</t>
  </si>
  <si>
    <t>1009700566</t>
  </si>
  <si>
    <t xml:space="preserve">Poznámka k souboru cen:_x000D_
1. V cenách nejsou započteny náklady na lešení potřebné pro zavěšení sítí; toto lešení se oceňuje příslušnými cenami lešení._x000D_
</t>
  </si>
  <si>
    <t>56</t>
  </si>
  <si>
    <t>944511211</t>
  </si>
  <si>
    <t>Montáž ochranné sítě Příplatek za první a každý další den použití sítě k ceně -1111</t>
  </si>
  <si>
    <t>-1921297805</t>
  </si>
  <si>
    <t>723*50 'Přepočtené koeficientem množství</t>
  </si>
  <si>
    <t>57</t>
  </si>
  <si>
    <t>944511811</t>
  </si>
  <si>
    <t>Demontáž ochranné sítě zavěšené na konstrukci lešení z textilie z umělých vláken</t>
  </si>
  <si>
    <t>-1516058234</t>
  </si>
  <si>
    <t>58</t>
  </si>
  <si>
    <t>946112117</t>
  </si>
  <si>
    <t>Montáž pojízdných věží trubkových nebo dílcových s maximálním zatížením podlahy do 200 kg/m2 šířky přes 0,9 do 1,6 m, délky do 3,2 m, výšky přes 6,6 m do 7,6 m</t>
  </si>
  <si>
    <t>-1630070865</t>
  </si>
  <si>
    <t xml:space="preserve">Poznámka k souboru cen:_x000D_
1. Montáž lešení vyšších, než je uvedeno v souboru cen, se oceňuje individuálně, stejně tak jako konstrukce s vyšším požadovaným zatížením._x000D_
2. Pojízdná lešení do tunelů a pojízdná lešení s bočním vysunutím se oceňují individuálně._x000D_
</t>
  </si>
  <si>
    <t>"pro úpravy  v podhledu - skořepině"</t>
  </si>
  <si>
    <t>"nutno upravit pro šikmou podlahu"</t>
  </si>
  <si>
    <t>59</t>
  </si>
  <si>
    <t>946112217</t>
  </si>
  <si>
    <t>Montáž pojízdných věží trubkových nebo dílcových s maximálním zatížením podlahy do 200 kg/m2 Příplatek za první a každý další den použití pojízdného lešení k ceně -2117</t>
  </si>
  <si>
    <t>1156064059</t>
  </si>
  <si>
    <t>2*10 'Přepočtené koeficientem množství</t>
  </si>
  <si>
    <t>60</t>
  </si>
  <si>
    <t>946112817</t>
  </si>
  <si>
    <t>Demontáž pojízdných věží trubkových nebo dílcových s maximálním zatížením podlahy do 200 kg/m2 šířky přes 0,9 do 1,6 m, délky do 3,2 m, výšky přes 6,6 m do 7,6 m</t>
  </si>
  <si>
    <t>1174144158</t>
  </si>
  <si>
    <t xml:space="preserve">Poznámka k souboru cen:_x000D_
1. Demontáž lešení vyšších, než je uvedeno v souboru cen, se oceňuje individuálně, stejně tak jako konstrukce s vyšším požadovaným zatížením._x000D_
</t>
  </si>
  <si>
    <t>61</t>
  </si>
  <si>
    <t>949101111</t>
  </si>
  <si>
    <t>Lešení pomocné pracovní pro objekty pozemních staveb pro zatížení do 150 kg/m2, o výšce lešeňové podlahy do 1,9 m</t>
  </si>
  <si>
    <t>-1570344828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</si>
  <si>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</si>
  <si>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"vč. D.1.1.08-12"</t>
  </si>
  <si>
    <t>2,8*12,275</t>
  </si>
  <si>
    <t>600,0</t>
  </si>
  <si>
    <t>62</t>
  </si>
  <si>
    <t>949101112</t>
  </si>
  <si>
    <t>Lešení pomocné pracovní pro objekty pozemních staveb pro zatížení do 150 kg/m2, o výšce lešeňové podlahy přes 1,9 do 3,5 m</t>
  </si>
  <si>
    <t>-742753756</t>
  </si>
  <si>
    <t>"vč. D.1.1.10-12"</t>
  </si>
  <si>
    <t>63</t>
  </si>
  <si>
    <t>949121114</t>
  </si>
  <si>
    <t>Montáž lešení lehkého kozového dílcového o výšce lešeňové podlahy přes 2,5 do 3,5 m</t>
  </si>
  <si>
    <t>sada</t>
  </si>
  <si>
    <t>1921954105</t>
  </si>
  <si>
    <t xml:space="preserve">Poznámka k souboru cen:_x000D_
1. Množství měrných jednotek se určuje v počtu sad lešení (2 kozy a dřevěná podlaha)._x000D_
2. V cenách nájmu jsou započteny i náklady na manipulaci s lešením._x000D_
</t>
  </si>
  <si>
    <t>64</t>
  </si>
  <si>
    <t>949121214</t>
  </si>
  <si>
    <t>Montáž lešení lehkého kozového dílcového Příplatek za první a každý další den použití lešení k ceně -1114</t>
  </si>
  <si>
    <t>1109958785</t>
  </si>
  <si>
    <t>200*30 'Přepočtené koeficientem množství</t>
  </si>
  <si>
    <t>65</t>
  </si>
  <si>
    <t>949121814</t>
  </si>
  <si>
    <t>Demontáž lešení lehkého kozového dílcového o výšce lešeňové podlahy přes 2,5 do 3,5 m</t>
  </si>
  <si>
    <t>17856765</t>
  </si>
  <si>
    <t xml:space="preserve">Poznámka k souboru cen:_x000D_
1. Množství měrných jednotek se určuje v počtu sad lešení (2 kozy a dřevěná podlaha)._x000D_
</t>
  </si>
  <si>
    <t>66</t>
  </si>
  <si>
    <t>952901114</t>
  </si>
  <si>
    <t>Vyčištění budov nebo objektů před předáním do užívání budov bytové nebo občanské výstavby, světlé výšky podlaží přes 4 m</t>
  </si>
  <si>
    <t>-1945629731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</si>
  <si>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</si>
  <si>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"měřeno CAD"</t>
  </si>
  <si>
    <t>"1"</t>
  </si>
  <si>
    <t>1351,0</t>
  </si>
  <si>
    <t>"1pp+2"</t>
  </si>
  <si>
    <t>1351,0/3*2</t>
  </si>
  <si>
    <t>67</t>
  </si>
  <si>
    <t>953943211</t>
  </si>
  <si>
    <t>Osazování drobných kovových předmětů kotvených do stěny hasicího přístroje</t>
  </si>
  <si>
    <t>-1049834494</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</si>
  <si>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</si>
  <si>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68</t>
  </si>
  <si>
    <t>44932114-</t>
  </si>
  <si>
    <t>hasící přístroj  1x práškový  ( 9HJ)</t>
  </si>
  <si>
    <t>-603827202</t>
  </si>
  <si>
    <t>69</t>
  </si>
  <si>
    <t>962031132</t>
  </si>
  <si>
    <t>Bourání příček z cihel, tvárnic nebo příčkovek z cihel pálených, plných nebo dutých na maltu vápennou nebo vápenocementovou, tl. do 100 mm</t>
  </si>
  <si>
    <t>-1101297426</t>
  </si>
  <si>
    <t>(1,585+2,0+1,585)*3,0</t>
  </si>
  <si>
    <t>-0,6*1,97*2</t>
  </si>
  <si>
    <t>2,135*5,6</t>
  </si>
  <si>
    <t>(1,2+1,2)*3,0</t>
  </si>
  <si>
    <t>2,5*2,6</t>
  </si>
  <si>
    <t>70</t>
  </si>
  <si>
    <t>962031133</t>
  </si>
  <si>
    <t>Bourání příček z cihel, tvárnic nebo příčkovek z cihel pálených, plných nebo dutých na maltu vápennou nebo vápenocementovou, tl. do 150 mm</t>
  </si>
  <si>
    <t>1797110163</t>
  </si>
  <si>
    <t>"vč. D.1.1.01+popis TZ"</t>
  </si>
  <si>
    <t>2,4*0,9</t>
  </si>
  <si>
    <t>2,5*5,16</t>
  </si>
  <si>
    <t>-0,7*1,97</t>
  </si>
  <si>
    <t>2,9*3,0</t>
  </si>
  <si>
    <t>71</t>
  </si>
  <si>
    <t>962032230</t>
  </si>
  <si>
    <t>Bourání zdiva nadzákladového z cihel nebo tvárnic z cihel pálených nebo vápenopískových, na maltu vápennou nebo vápenocementovou, objemu do 1 m3</t>
  </si>
  <si>
    <t>-376247024</t>
  </si>
  <si>
    <t xml:space="preserve">Poznámka k souboru cen:_x000D_
1. Bourání pilířů o průřezu přes 0,36 m2 se oceňuje příslušnými cenami -2230, -2231, -2240, -2241,-2253 a -2254 jako bourání zdiva nadzákladového cihelného._x000D_
</t>
  </si>
  <si>
    <t>"vč.D.1.1.03"</t>
  </si>
  <si>
    <t>72</t>
  </si>
  <si>
    <t>965043321</t>
  </si>
  <si>
    <t>Bourání mazanin betonových s potěrem nebo teracem tl. do 100 mm, plochy do 1 m2</t>
  </si>
  <si>
    <t>569459652</t>
  </si>
  <si>
    <t>"B22"</t>
  </si>
  <si>
    <t>3,2*0,5*0,1</t>
  </si>
  <si>
    <t>73</t>
  </si>
  <si>
    <t>965043341</t>
  </si>
  <si>
    <t>Bourání mazanin betonových s potěrem nebo teracem tl. do 100 mm, plochy přes 4 m2</t>
  </si>
  <si>
    <t>-232622871</t>
  </si>
  <si>
    <t>(8,5+4,0+12,1)*0,1</t>
  </si>
  <si>
    <t>74</t>
  </si>
  <si>
    <t>968062455</t>
  </si>
  <si>
    <t>Vybourání dřevěných rámů oken s křídly, dveřních zárubní, vrat, stěn, ostění nebo obkladů dveřních zárubní, plochy do 2 m2</t>
  </si>
  <si>
    <t>-1010510143</t>
  </si>
  <si>
    <t xml:space="preserve">Poznámka k souboru cen:_x000D_
1. V cenách -2244 až -2747 jsou započteny i náklady na vyvěšení křídel._x000D_
</t>
  </si>
  <si>
    <t>0,8*1,97</t>
  </si>
  <si>
    <t>0,7*2,1*2</t>
  </si>
  <si>
    <t>0,7*1,97*3</t>
  </si>
  <si>
    <t>0,6*1,97*2</t>
  </si>
  <si>
    <t>75</t>
  </si>
  <si>
    <t>968072355</t>
  </si>
  <si>
    <t>Vybourání kovových rámů oken s křídly, dveřních zárubní, vrat, stěn, ostění nebo obkladů okenních rámů s křídly zdvojených, plochy do 2 m2</t>
  </si>
  <si>
    <t>855041359</t>
  </si>
  <si>
    <t xml:space="preserve">Poznámka k souboru cen:_x000D_
1. V cenách -2244 až -2559 jsou započteny i náklady na vyvěšení křídel._x000D_
2. Cenou -2641 se oceňuje i vybourání nosné ocelové konstrukce pro sádrokartonové příčky._x000D_
</t>
  </si>
  <si>
    <t>1,85*1,05*3</t>
  </si>
  <si>
    <t>76</t>
  </si>
  <si>
    <t>971033431</t>
  </si>
  <si>
    <t>Vybourání otvorů ve zdivu základovém nebo nadzákladovém z cihel, tvárnic, příčkovek z cihel pálených na maltu vápennou nebo vápenocementovou plochy do 0,25 m2, tl. do 150 mm</t>
  </si>
  <si>
    <t>1861454049</t>
  </si>
  <si>
    <t>"B17"</t>
  </si>
  <si>
    <t>77</t>
  </si>
  <si>
    <t>971033521</t>
  </si>
  <si>
    <t>Vybourání otvorů ve zdivu základovém nebo nadzákladovém z cihel, tvárnic, příčkovek z cihel pálených na maltu vápennou nebo vápenocementovou plochy do 1 m2, tl. do 100 mm</t>
  </si>
  <si>
    <t>1915763322</t>
  </si>
  <si>
    <t>4*0,7*0,4</t>
  </si>
  <si>
    <t>78</t>
  </si>
  <si>
    <t>971033561</t>
  </si>
  <si>
    <t>Vybourání otvorů ve zdivu základovém nebo nadzákladovém z cihel, tvárnic, příčkovek z cihel pálených na maltu vápennou nebo vápenocementovou plochy do 1 m2, tl. do 600 mm</t>
  </si>
  <si>
    <t>-170662805</t>
  </si>
  <si>
    <t>0,5*1,05*0,5*2</t>
  </si>
  <si>
    <t>79</t>
  </si>
  <si>
    <t>971033641</t>
  </si>
  <si>
    <t>Vybourání otvorů ve zdivu základovém nebo nadzákladovém z cihel, tvárnic, příčkovek z cihel pálených na maltu vápennou nebo vápenocementovou plochy do 4 m2, tl. do 300 mm</t>
  </si>
  <si>
    <t>-1650283638</t>
  </si>
  <si>
    <t>1,1*1,05*0,3*2</t>
  </si>
  <si>
    <t>80</t>
  </si>
  <si>
    <t>971033651</t>
  </si>
  <si>
    <t>Vybourání otvorů ve zdivu základovém nebo nadzákladovém z cihel, tvárnic, příčkovek z cihel pálených na maltu vápennou nebo vápenocementovou plochy do 4 m2, tl. do 600 mm</t>
  </si>
  <si>
    <t>1036647521</t>
  </si>
  <si>
    <t>2,225*1,275*0,5</t>
  </si>
  <si>
    <t>81</t>
  </si>
  <si>
    <t>972054341</t>
  </si>
  <si>
    <t>Vybourání otvorů ve stropech nebo klenbách železobetonových bez odstranění podlahy a násypu, plochy do 0,25 m2, tl. do 150 mm</t>
  </si>
  <si>
    <t>690822116</t>
  </si>
  <si>
    <t>"B19"</t>
  </si>
  <si>
    <t>82</t>
  </si>
  <si>
    <t>973031325</t>
  </si>
  <si>
    <t>Vysekání výklenků nebo kapes ve zdivu z cihel na maltu vápennou nebo vápenocementovou kapes, plochy do 0,10 m2, hl. do 300 mm</t>
  </si>
  <si>
    <t>-1560649826</t>
  </si>
  <si>
    <t>83</t>
  </si>
  <si>
    <t>974031154</t>
  </si>
  <si>
    <t>Vysekání rýh ve zdivu cihelném na maltu vápennou nebo vápenocementovou do hl. 100 mm a šířky do 150 mm</t>
  </si>
  <si>
    <t>-562726989</t>
  </si>
  <si>
    <t>4*4,6</t>
  </si>
  <si>
    <t>84</t>
  </si>
  <si>
    <t>974042557</t>
  </si>
  <si>
    <t>Vysekání rýh v betonové nebo jiné monolitické dlažbě s betonovým podkladem do hl. 100 mm a šířky do 300 mm</t>
  </si>
  <si>
    <t>935908817</t>
  </si>
  <si>
    <t>11,0</t>
  </si>
  <si>
    <t>100,0</t>
  </si>
  <si>
    <t>85</t>
  </si>
  <si>
    <t>974042559</t>
  </si>
  <si>
    <t>Vysekání rýh v betonové nebo jiné monolitické dlažbě s betonovým podkladem do hl. 100 mm a šířky Příplatek k ceně -2557 za každých dalších 100 mm šířky, rýhy hl. do 100 mm</t>
  </si>
  <si>
    <t>-342572579</t>
  </si>
  <si>
    <t>2*100,0</t>
  </si>
  <si>
    <t>86</t>
  </si>
  <si>
    <t>974-B11</t>
  </si>
  <si>
    <t>Odstranění textilní síťoviny mezi akustickými podhledy</t>
  </si>
  <si>
    <t>110980303</t>
  </si>
  <si>
    <t>87</t>
  </si>
  <si>
    <t>976074121</t>
  </si>
  <si>
    <t>Vybourání kovových madel, zábradlí, dvířek, zděří, kotevních želez kotevních želez zapuštěných do 300 mm, ve zdivu nebo dlažbě z cihel na maltu vápennou nebo vápenocementovou</t>
  </si>
  <si>
    <t>2099740458</t>
  </si>
  <si>
    <t>88</t>
  </si>
  <si>
    <t>977151116</t>
  </si>
  <si>
    <t>Jádrové vrty diamantovými korunkami do stavebních materiálů (železobetonu, betonu, cihel, obkladů, dlažeb, kamene) průměru přes 70 do 80 mm</t>
  </si>
  <si>
    <t>304724803</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</si>
  <si>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</si>
  <si>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"ÚT"</t>
  </si>
  <si>
    <t>4*0,1</t>
  </si>
  <si>
    <t>4*0,45</t>
  </si>
  <si>
    <t>89</t>
  </si>
  <si>
    <t>977151123</t>
  </si>
  <si>
    <t>Jádrové vrty diamantovými korunkami do stavebních materiálů (železobetonu, betonu, cihel, obkladů, dlažeb, kamene) průměru přes 130 do 150 mm</t>
  </si>
  <si>
    <t>-268598027</t>
  </si>
  <si>
    <t>2*0,15</t>
  </si>
  <si>
    <t>90</t>
  </si>
  <si>
    <t>977151124</t>
  </si>
  <si>
    <t>Jádrové vrty diamantovými korunkami do stavebních materiálů (železobetonu, betonu, cihel, obkladů, dlažeb, kamene) průměru přes 150 do 180 mm</t>
  </si>
  <si>
    <t>-2119571934</t>
  </si>
  <si>
    <t>"vč.D.1.1.02"</t>
  </si>
  <si>
    <t>(17+15+17)*0,3</t>
  </si>
  <si>
    <t>91</t>
  </si>
  <si>
    <t>977151126</t>
  </si>
  <si>
    <t>Jádrové vrty diamantovými korunkami do stavebních materiálů (železobetonu, betonu, cihel, obkladů, dlažeb, kamene) průměru přes 200 do 225 mm</t>
  </si>
  <si>
    <t>-1035618221</t>
  </si>
  <si>
    <t>16*0,25</t>
  </si>
  <si>
    <t>92</t>
  </si>
  <si>
    <t>977211111</t>
  </si>
  <si>
    <t>Řezání konstrukcí stěnovou pilou železobetonových průměru řezané výztuže do 16 mm hloubka řezu do 200 mm</t>
  </si>
  <si>
    <t>181032133</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</si>
  <si>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vybourání konstrukce; tyto náklady se oceňují cenami katalogu 801-3 Budovy a haly - bourání konstrukcí._x000D_
</t>
  </si>
  <si>
    <t>2*(0,6+0,4)*2</t>
  </si>
  <si>
    <t>2*(0,5+0,4)*2</t>
  </si>
  <si>
    <t>93</t>
  </si>
  <si>
    <t>977312112</t>
  </si>
  <si>
    <t>Řezání stávajících betonových mazanin s vyztužením hloubky přes 50 do 100 mm</t>
  </si>
  <si>
    <t>-1987346393</t>
  </si>
  <si>
    <t>2*11,0</t>
  </si>
  <si>
    <t>94</t>
  </si>
  <si>
    <t>978011121</t>
  </si>
  <si>
    <t>Otlučení vápenných nebo vápenocementových omítek vnitřních ploch stropů, v rozsahu přes 5 do 10 %</t>
  </si>
  <si>
    <t>414286121</t>
  </si>
  <si>
    <t xml:space="preserve">Poznámka k souboru cen:_x000D_
1. Položky lze použít i pro ocenění otlučení sádrových, hliněných apod. vnitřních omítek._x000D_
</t>
  </si>
  <si>
    <t>95</t>
  </si>
  <si>
    <t>978013121</t>
  </si>
  <si>
    <t>Otlučení vápenných nebo vápenocementových omítek vnitřních ploch stěn s vyškrabáním spar, s očištěním zdiva, v rozsahu přes 5 do 10 %</t>
  </si>
  <si>
    <t>1217452829</t>
  </si>
  <si>
    <t>96</t>
  </si>
  <si>
    <t>978013191</t>
  </si>
  <si>
    <t>Otlučení vápenných nebo vápenocementových omítek vnitřních ploch stěn s vyškrabáním spar, s očištěním zdiva, v rozsahu přes 50 do 100 %</t>
  </si>
  <si>
    <t>1540563646</t>
  </si>
  <si>
    <t>"0.07,0.08"</t>
  </si>
  <si>
    <t>22,0*2,9</t>
  </si>
  <si>
    <t>21,5*2,6</t>
  </si>
  <si>
    <t>97</t>
  </si>
  <si>
    <t>978015341</t>
  </si>
  <si>
    <t>Otlučení vápenných nebo vápenocementových omítek vnějších ploch s vyškrabáním spar a s očištěním zdiva stupně členitosti 1 a 2, v rozsahu přes 10 do 30 %</t>
  </si>
  <si>
    <t>-253074516</t>
  </si>
  <si>
    <t>"zadní fasáda"</t>
  </si>
  <si>
    <t>327,0</t>
  </si>
  <si>
    <t>98</t>
  </si>
  <si>
    <t>978015391</t>
  </si>
  <si>
    <t>Otlučení vápenných nebo vápenocementových omítek vnějších ploch s vyškrabáním spar a s očištěním zdiva stupně členitosti 1 a 2, v rozsahu přes 80 do 100 %</t>
  </si>
  <si>
    <t>-858494463</t>
  </si>
  <si>
    <t>99</t>
  </si>
  <si>
    <t>978023411</t>
  </si>
  <si>
    <t>Vyškrabání cementové malty ze spár zdiva cihelného mimo komínového</t>
  </si>
  <si>
    <t>1267509907</t>
  </si>
  <si>
    <t>100</t>
  </si>
  <si>
    <t>98544131-HV</t>
  </si>
  <si>
    <t xml:space="preserve">Přídavná výztuž pro vyztužení včetně vyfrézování a zalití kotevní maltou v železobetonových konstrukcích 1 táhlo průměru 8 mm - viz popis </t>
  </si>
  <si>
    <t>-777404587</t>
  </si>
  <si>
    <t>"vč.103+popis statika"</t>
  </si>
  <si>
    <t>1,45*72</t>
  </si>
  <si>
    <t>1,75*4</t>
  </si>
  <si>
    <t>1,9*4</t>
  </si>
  <si>
    <t>101</t>
  </si>
  <si>
    <t>9854422-HV</t>
  </si>
  <si>
    <t>Přídavná výztuž pro vyztužení ve vrtu včetně vyvrtání diamantovými korunkami prům 14mm a zalití kotevní maltou 1 kotva průměru 8 mm</t>
  </si>
  <si>
    <t>144986316</t>
  </si>
  <si>
    <t>80*2*0,3</t>
  </si>
  <si>
    <t>997</t>
  </si>
  <si>
    <t>Přesun sutě</t>
  </si>
  <si>
    <t>102</t>
  </si>
  <si>
    <t>997013116</t>
  </si>
  <si>
    <t>Vnitrostaveništní doprava suti a vybouraných hmot vodorovně do 50 m svisle s použitím mechanizace pro budovy a haly výšky přes 18 do 21 m</t>
  </si>
  <si>
    <t>-1072570593</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</si>
  <si>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</si>
  <si>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103</t>
  </si>
  <si>
    <t>997013501</t>
  </si>
  <si>
    <t>Odvoz suti a vybouraných hmot na skládku nebo meziskládku se složením, na vzdálenost do 1 km</t>
  </si>
  <si>
    <t>-1740110641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</si>
  <si>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</si>
  <si>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104</t>
  </si>
  <si>
    <t>997013509</t>
  </si>
  <si>
    <t>Odvoz suti a vybouraných hmot na skládku nebo meziskládku se složením, na vzdálenost Příplatek k ceně za každý další i započatý 1 km přes 1 km</t>
  </si>
  <si>
    <t>-899831221</t>
  </si>
  <si>
    <t>128,093*20 'Přepočtené koeficientem množství</t>
  </si>
  <si>
    <t>105</t>
  </si>
  <si>
    <t>997013631</t>
  </si>
  <si>
    <t>Poplatek za uložení stavebního odpadu na skládce (skládkovné) směsného stavebního a demoličního zatříděného do Katalogu odpadů pod kódem 17 09 04</t>
  </si>
  <si>
    <t>-1157906316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</si>
  <si>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</si>
  <si>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</si>
  <si>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</si>
  <si>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106</t>
  </si>
  <si>
    <t>998011003</t>
  </si>
  <si>
    <t>Přesun hmot pro budovy občanské výstavby, bydlení, výrobu a služby s nosnou svislou konstrukcí zděnou z cihel, tvárnic nebo kamene vodorovná dopravní vzdálenost do 100 m pro budovy výšky přes 12 do 24 m</t>
  </si>
  <si>
    <t>-2132290616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</si>
  <si>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</si>
  <si>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</si>
  <si>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</si>
  <si>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</si>
  <si>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</si>
  <si>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107</t>
  </si>
  <si>
    <t>711113115</t>
  </si>
  <si>
    <t>Izolace proti zemní vlhkosti natěradly a tmely za studena na ploše vodorovné V těsnicí hmotou dvousložkovou na bázi polymery modifikované živice</t>
  </si>
  <si>
    <t>-1828684375</t>
  </si>
  <si>
    <t>62,0</t>
  </si>
  <si>
    <t>11,0*0,3</t>
  </si>
  <si>
    <t>108</t>
  </si>
  <si>
    <t>711493112</t>
  </si>
  <si>
    <t>Izolace proti podpovrchové a tlakové vodě - ostatní na ploše vodorovné V jednosložkovou na bázi cementu</t>
  </si>
  <si>
    <t>-1690415716</t>
  </si>
  <si>
    <t>"vytažení na stěny vč. rohové pásky "</t>
  </si>
  <si>
    <t>24,5*0,25</t>
  </si>
  <si>
    <t>109</t>
  </si>
  <si>
    <t>998711102</t>
  </si>
  <si>
    <t>Přesun hmot pro izolace proti vodě, vlhkosti a plynům stanovený z hmotnosti přesunovaného materiálu vodorovná dopravní vzdálenost do 50 m v objektech výšky přes 6 do 12 m</t>
  </si>
  <si>
    <t>-721205575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</si>
  <si>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</si>
  <si>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713</t>
  </si>
  <si>
    <t>Izolace tepelné</t>
  </si>
  <si>
    <t>110</t>
  </si>
  <si>
    <t>71310-B</t>
  </si>
  <si>
    <t>Vyřezání tepené izolace + odstranění</t>
  </si>
  <si>
    <t>-1995054642</t>
  </si>
  <si>
    <t>"B20"</t>
  </si>
  <si>
    <t>"B13"</t>
  </si>
  <si>
    <t>"pro lávky VZT"</t>
  </si>
  <si>
    <t>75,0</t>
  </si>
  <si>
    <t>111</t>
  </si>
  <si>
    <t>71310-B30</t>
  </si>
  <si>
    <t xml:space="preserve">Vyřezání tepené izolace, úschova a zpětná mintáž po provedení prací - viz popis </t>
  </si>
  <si>
    <t>-1211939690</t>
  </si>
  <si>
    <t>"B30"</t>
  </si>
  <si>
    <t>60,0+20,0</t>
  </si>
  <si>
    <t>112</t>
  </si>
  <si>
    <t>713111111</t>
  </si>
  <si>
    <t>Montáž tepelné izolace stropů rohožemi, pásy, dílci, deskami, bloky (izolační materiál ve specifikaci) vrchem bez překrytí lepenkou kladenými volně</t>
  </si>
  <si>
    <t>-478482573</t>
  </si>
  <si>
    <t>"doplnění izolace tl. 200mm"</t>
  </si>
  <si>
    <t>113</t>
  </si>
  <si>
    <t>631507</t>
  </si>
  <si>
    <t>Požadované parametry tepelné izolace: _x000D_
-          materiál: pásy z minerální vlny, v celém objemu hydrofobizované _x000D_
-          třída reakce na oheň: A1 dle ČSN EN  13501-1 _x000D_
-          deklarovaný souč. tepelné vodivosti: 0,035 W/m.K dle ČSN EN 12667, 12939 _x000D_
Tloušťka minerální izolace je 220mm</t>
  </si>
  <si>
    <t>305350243</t>
  </si>
  <si>
    <t>75*1,02 'Přepočtené koeficientem množství</t>
  </si>
  <si>
    <t>114</t>
  </si>
  <si>
    <t>713120821</t>
  </si>
  <si>
    <t>Odstranění tepelné izolace podlah z rohoží, pásů, dílců, desek, bloků podlah volně kladených nebo mezi trámy z polystyrenu, tloušťka izolace suchého, tloušťka izolace do 100 mm</t>
  </si>
  <si>
    <t>794680263</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</si>
  <si>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</si>
  <si>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(8,5+4,0+12,1)</t>
  </si>
  <si>
    <t>115</t>
  </si>
  <si>
    <t>713121111</t>
  </si>
  <si>
    <t>Montáž tepelné izolace podlah rohožemi, pásy, deskami, dílci, bloky (izolační materiál ve specifikaci) kladenými volně jednovrstvá</t>
  </si>
  <si>
    <t>431079833</t>
  </si>
  <si>
    <t xml:space="preserve">Poznámka k souboru cen:_x000D_
1. Množství tepelné izolace podlah okrajovými pásky k ceně -1211 se určuje v m projektované délky obložení (bez přesahů) na obvodu podlahy._x000D_
</t>
  </si>
  <si>
    <t>116</t>
  </si>
  <si>
    <t>28375865</t>
  </si>
  <si>
    <t>deska EPS 70 se zvýšenou pevností λ=0,039 tl 20mm</t>
  </si>
  <si>
    <t>-546439777</t>
  </si>
  <si>
    <t>24,5*1,02 'Přepočtené koeficientem množství</t>
  </si>
  <si>
    <t>117</t>
  </si>
  <si>
    <t>713191133</t>
  </si>
  <si>
    <t>Montáž tepelné izolace stavebních konstrukcí - doplňky a konstrukční součásti podlah, stropů vrchem nebo střech překrytím fólií položenou volně s přelepením spojů</t>
  </si>
  <si>
    <t>-2082265774</t>
  </si>
  <si>
    <t>118</t>
  </si>
  <si>
    <t>DOD-PE</t>
  </si>
  <si>
    <t xml:space="preserve">PE folie vč. doplňků </t>
  </si>
  <si>
    <t>759274603</t>
  </si>
  <si>
    <t>24,5*1,15 'Přepočtené koeficientem množství</t>
  </si>
  <si>
    <t>119</t>
  </si>
  <si>
    <t>998713103</t>
  </si>
  <si>
    <t>Přesun hmot pro izolace tepelné stanovený z hmotnosti přesunovaného materiálu vodorovná dopravní vzdálenost do 50 m v objektech výšky přes 12 m do 24 m</t>
  </si>
  <si>
    <t>-1503544261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</si>
  <si>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</si>
  <si>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714</t>
  </si>
  <si>
    <t>Akustická a protiotřesová opatření</t>
  </si>
  <si>
    <t>120</t>
  </si>
  <si>
    <t>714110801</t>
  </si>
  <si>
    <t>Demontáž akustických obkladů z panelů dřevěných</t>
  </si>
  <si>
    <t>270431954</t>
  </si>
  <si>
    <t>"B10"</t>
  </si>
  <si>
    <t>(4,27+0,636)*4,95*2</t>
  </si>
  <si>
    <t>(0,69+1,49+0,69+2,955)*4,95*2</t>
  </si>
  <si>
    <t>2*1,645*2,55*6*2</t>
  </si>
  <si>
    <t>(1,095+1,1+1,2+1,2+1,2+1,2)*2,55*2</t>
  </si>
  <si>
    <t>(1,095+1,1+1,2+1,2+1,2+1,2)*(0,8+0,9)*2</t>
  </si>
  <si>
    <t>2*(1,65+2,4)*2,55</t>
  </si>
  <si>
    <t>3,0*1,75</t>
  </si>
  <si>
    <t>121</t>
  </si>
  <si>
    <t>714110802</t>
  </si>
  <si>
    <t>Demontáž akustických obkladů z roštů podkladových</t>
  </si>
  <si>
    <t>2046845756</t>
  </si>
  <si>
    <t>"vč.D.1.1.01+02+popis TZ"</t>
  </si>
  <si>
    <t>271,694+26,25+198,72+19,0</t>
  </si>
  <si>
    <t>122</t>
  </si>
  <si>
    <t>714120801</t>
  </si>
  <si>
    <t>Demontáž akustických minerálních panelů podstropních zavěšených</t>
  </si>
  <si>
    <t>-921263460</t>
  </si>
  <si>
    <t xml:space="preserve">Poznámka k souboru cen:_x000D_
1. Ceny jsou stanoveny pro kompletní demontáž podhledu , tj. nosné konstrukce i panelů._x000D_
</t>
  </si>
  <si>
    <t>"B4"</t>
  </si>
  <si>
    <t>1,5*1,25*12</t>
  </si>
  <si>
    <t>1,5*2,5</t>
  </si>
  <si>
    <t>123</t>
  </si>
  <si>
    <t>714120803</t>
  </si>
  <si>
    <t>Demontáž akustických minerálních panelů podstropních šroubovaných</t>
  </si>
  <si>
    <t>1714854981</t>
  </si>
  <si>
    <t>1,65*1,2*12</t>
  </si>
  <si>
    <t>1,65*2,4</t>
  </si>
  <si>
    <t>"vč.D.1.1.03+ popis TZ"</t>
  </si>
  <si>
    <t>124</t>
  </si>
  <si>
    <t>714120811</t>
  </si>
  <si>
    <t>Demontáž akustických minerálních panelů stěnových</t>
  </si>
  <si>
    <t>1520415202</t>
  </si>
  <si>
    <t>"B5"</t>
  </si>
  <si>
    <t>19,0*(0,75+0,25)</t>
  </si>
  <si>
    <t>125</t>
  </si>
  <si>
    <t>714-AO</t>
  </si>
  <si>
    <t xml:space="preserve">M+D Akustický obklad textilní + minerální panel vč. lišt a výplně akustickou deskou - dle požadavku viz celý popis </t>
  </si>
  <si>
    <t>-2071559659</t>
  </si>
  <si>
    <t>"vč.D.1.1.08+14+popis TZ"</t>
  </si>
  <si>
    <t>43,0</t>
  </si>
  <si>
    <t>126</t>
  </si>
  <si>
    <t>998714103</t>
  </si>
  <si>
    <t>Přesun hmot pro akustická a protiotřesová opatření stanovený z hmotnosti přesunovaného materiálu vodorovná dopravní vzdálenost do 50 m v objektech výšky přes 12 do 24 m</t>
  </si>
  <si>
    <t>1580055924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</si>
  <si>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</si>
  <si>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741</t>
  </si>
  <si>
    <t>Elektroinstalace - silnoproud</t>
  </si>
  <si>
    <t>127</t>
  </si>
  <si>
    <t>741-B14</t>
  </si>
  <si>
    <t xml:space="preserve">Demontáž staré (již odstřihnuté) elektroinstalace </t>
  </si>
  <si>
    <t>hod</t>
  </si>
  <si>
    <t>91664331</t>
  </si>
  <si>
    <t>762</t>
  </si>
  <si>
    <t>Konstrukce tesařské</t>
  </si>
  <si>
    <t>128</t>
  </si>
  <si>
    <t>762511166</t>
  </si>
  <si>
    <t>Podlahové konstrukce podkladové z cementotřískových desek jednovrstvých šroubovaných na pero a drážku broušených, tloušťky desky 22 mm</t>
  </si>
  <si>
    <t>237722766</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</si>
  <si>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</si>
  <si>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"SP5"</t>
  </si>
  <si>
    <t>1,65*2,4*4</t>
  </si>
  <si>
    <t>1,65*2,195*2</t>
  </si>
  <si>
    <t>129</t>
  </si>
  <si>
    <t>762511246</t>
  </si>
  <si>
    <t>Podlahové konstrukce podkladové z dřevoštěpkových desek OSB jednovrstvých šroubovaných na sraz, tloušťky desky 22 mm</t>
  </si>
  <si>
    <t>-1476206378</t>
  </si>
  <si>
    <t>"lávka pro VZT- viz popis TZ "</t>
  </si>
  <si>
    <t>50,0*0,6</t>
  </si>
  <si>
    <t>130</t>
  </si>
  <si>
    <t>762522812</t>
  </si>
  <si>
    <t>Demontáž podlah s polštáři z prken nebo fošen tl. přes 32 mm</t>
  </si>
  <si>
    <t>1482700801</t>
  </si>
  <si>
    <t>"B3"</t>
  </si>
  <si>
    <t>232,0</t>
  </si>
  <si>
    <t>131</t>
  </si>
  <si>
    <t>762525</t>
  </si>
  <si>
    <t>Drobné opravy stávajícího podkladního fošnového roštu - viz popis SP1</t>
  </si>
  <si>
    <t>-936087407</t>
  </si>
  <si>
    <t>132</t>
  </si>
  <si>
    <t>76252510-P45</t>
  </si>
  <si>
    <t>Položení podlah hoblovaných na pero a drážku z palubek</t>
  </si>
  <si>
    <t>980025461</t>
  </si>
  <si>
    <t xml:space="preserve">Poznámka k souboru cen:_x000D_
1. Cenu 762 52-1104, 762 52-1108 lze použít na provizorní zakrytí výkopu uvnitř budov._x000D_
</t>
  </si>
  <si>
    <t>232</t>
  </si>
  <si>
    <t>133</t>
  </si>
  <si>
    <t>6118999</t>
  </si>
  <si>
    <t>palubky podlahové  olše  tl. 45mm vč. povrchové úpravy PO nátěr - viz SP1</t>
  </si>
  <si>
    <t>2067137704</t>
  </si>
  <si>
    <t>134</t>
  </si>
  <si>
    <t>7625251-DP</t>
  </si>
  <si>
    <t xml:space="preserve">Položení podlahy demontovatelných dílů - viz popis </t>
  </si>
  <si>
    <t>1391480375</t>
  </si>
  <si>
    <t>"vč. demontovatelné zakrytí orchestřiště"</t>
  </si>
  <si>
    <t>(4,34+3,38)*3,495/2*2</t>
  </si>
  <si>
    <t>135</t>
  </si>
  <si>
    <t>DOD-DZ</t>
  </si>
  <si>
    <t>Demontovatelné zakrytí vč. kotvení, kování, madel, povrchové úpravy PO nátěr a doplňků - viz popis a popis SP1</t>
  </si>
  <si>
    <t>1420946519</t>
  </si>
  <si>
    <t>136</t>
  </si>
  <si>
    <t>762526110</t>
  </si>
  <si>
    <t>Položení podlah položení polštářů pod podlahy osové vzdálenosti do 650 mm</t>
  </si>
  <si>
    <t>1630225172</t>
  </si>
  <si>
    <t>137</t>
  </si>
  <si>
    <t>60512130</t>
  </si>
  <si>
    <t>hranol stavební řezivo průřezu do 224cm2 do dl 6m</t>
  </si>
  <si>
    <t>-1659893352</t>
  </si>
  <si>
    <t>100*0,08*0,22</t>
  </si>
  <si>
    <t>6*2,4*4*0,08*0,1</t>
  </si>
  <si>
    <t>6*2,195*2*0,08*0,1</t>
  </si>
  <si>
    <t>2,432*1,1 'Přepočtené koeficientem množství</t>
  </si>
  <si>
    <t>138</t>
  </si>
  <si>
    <t>762595001</t>
  </si>
  <si>
    <t>Spojovací prostředky podlah a podkladových konstrukcí hřebíky, vruty</t>
  </si>
  <si>
    <t>-1183646292</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</si>
  <si>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</si>
  <si>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23,084</t>
  </si>
  <si>
    <t>30,0</t>
  </si>
  <si>
    <t>26,981</t>
  </si>
  <si>
    <t>139</t>
  </si>
  <si>
    <t>998762103</t>
  </si>
  <si>
    <t>Přesun hmot pro konstrukce tesařské stanovený z hmotnosti přesunovaného materiálu vodorovná dopravní vzdálenost do 50 m v objektech výšky přes 12 do 24 m</t>
  </si>
  <si>
    <t>-1825745180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</si>
  <si>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</si>
  <si>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763</t>
  </si>
  <si>
    <t>Konstrukce suché výstavby</t>
  </si>
  <si>
    <t>140</t>
  </si>
  <si>
    <t>763111314</t>
  </si>
  <si>
    <t>Příčka ze sádrokartonových desek s nosnou konstrukcí z jednoduchých ocelových profilů UW, CW jednoduše opláštěná deskou standardní A tl. 12,5 mm, příčka tl. 100 mm, profil 75, s izolací, EI 30, Rw do 45 dB</t>
  </si>
  <si>
    <t>-2062142047</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</si>
  <si>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</si>
  <si>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"vč.D.1.1.10+12+popis TZ"</t>
  </si>
  <si>
    <t>2*2,77*3,105</t>
  </si>
  <si>
    <t>12,87*3,105</t>
  </si>
  <si>
    <t>12,87*(6,55-3,105)/2</t>
  </si>
  <si>
    <t>-1,15*2,0</t>
  </si>
  <si>
    <t>141</t>
  </si>
  <si>
    <t>763111314-UA</t>
  </si>
  <si>
    <t>Příčka ze sádrokartonových desek s nosnou konstrukcí jednoduše opláštěná deskou standardní A tl. 12,5 mm, příčka tl. 100 mm, profil 75 TI tl. 60 mm, EI 30, Rw 47 dB - SDK konstrukce tvořena z UA profilů tl. 75 mm vzájemně propojených závitovou tyčí M 12 ve vzdálenosti 800 mm - viz celý popis TZ</t>
  </si>
  <si>
    <t>1948721475</t>
  </si>
  <si>
    <t>2,77*1,475</t>
  </si>
  <si>
    <t>2,77*1,765</t>
  </si>
  <si>
    <t>12,87*(1,475+1,765+0,75)/3</t>
  </si>
  <si>
    <t>142</t>
  </si>
  <si>
    <t>763111361-</t>
  </si>
  <si>
    <t>Příčka ze sádrokartonových desek s nosnou konstrukcí z jednoduchých ocelových profilů UW, CW jednoduše opláštěná deskou akustickou děrovanou tl. 12,5 mm s izolací, EI 45, příčka tl. 100 mm, profil 75, Rw do 50 dB</t>
  </si>
  <si>
    <t>1540980046</t>
  </si>
  <si>
    <t>0,97*1,05*4</t>
  </si>
  <si>
    <t>143</t>
  </si>
  <si>
    <t>763111458</t>
  </si>
  <si>
    <t>Příčka ze sádrokartonových desek s nosnou konstrukcí z jednoduchých ocelových profilů UW, CW dvojitě opláštěná deskami akustickými tl. 2 x 12,5 mm s izolací, EI 90, příčka tl. 100 mm, profil 50, Rw do 57 dB</t>
  </si>
  <si>
    <t>104011744</t>
  </si>
  <si>
    <t>"nadpraží"</t>
  </si>
  <si>
    <t>9,0*0,8*2</t>
  </si>
  <si>
    <t>144</t>
  </si>
  <si>
    <t>763111717</t>
  </si>
  <si>
    <t>Příčka ze sádrokartonových desek ostatní konstrukce a práce na příčkách ze sádrokartonových desek základní penetrační nátěr (oboustranný)</t>
  </si>
  <si>
    <t>1041895481</t>
  </si>
  <si>
    <t>"vč. D.1.1.10-12+popis TZ"</t>
  </si>
  <si>
    <t>2*28,8</t>
  </si>
  <si>
    <t>2*77,032</t>
  </si>
  <si>
    <t>2*26,092</t>
  </si>
  <si>
    <t>145</t>
  </si>
  <si>
    <t>763111718</t>
  </si>
  <si>
    <t>Příčka ze sádrokartonových desek ostatní konstrukce a práce na příčkách ze sádrokartonových desek úprava styku příčky a podhledu (oboustranně) separační páskou s akrylátem</t>
  </si>
  <si>
    <t>-490971455</t>
  </si>
  <si>
    <t>(2,8+12,275+2,8)*2</t>
  </si>
  <si>
    <t>3,0</t>
  </si>
  <si>
    <t>9,0*2*2</t>
  </si>
  <si>
    <t>2*2,77*2</t>
  </si>
  <si>
    <t>12,87*2</t>
  </si>
  <si>
    <t>146</t>
  </si>
  <si>
    <t>763111722</t>
  </si>
  <si>
    <t>Příčka ze sádrokartonových desek ostatní konstrukce a práce na příčkách ze sádrokartonových desek ochrana rohů úhelníky pozinkované</t>
  </si>
  <si>
    <t>228236642</t>
  </si>
  <si>
    <t>2*(1,475+3,105)</t>
  </si>
  <si>
    <t>147</t>
  </si>
  <si>
    <t>763111761</t>
  </si>
  <si>
    <t>Příčka ze sádrokartonových desek Příplatek k cenám za zahuštění profilů u příček s nosnou konstrukcí z jednoduchých profilů na vzdálenost 31 cm</t>
  </si>
  <si>
    <t>703992082</t>
  </si>
  <si>
    <t>2*2,77*(1,475+3,105)</t>
  </si>
  <si>
    <t>12,87*6,55</t>
  </si>
  <si>
    <t>148</t>
  </si>
  <si>
    <t>763121211-T</t>
  </si>
  <si>
    <t xml:space="preserve">Stěna předsazená ze sádrokartonových desek bez nosné konstrukce jednoduše opláštěná deskou pevnostní tl. 12,5 mm, lepenou a kotvenou celoplošně - dle požadavku viz popis </t>
  </si>
  <si>
    <t>1620897439</t>
  </si>
  <si>
    <t>2,4*1,0*4*2</t>
  </si>
  <si>
    <t>2,195*1,0*2*2</t>
  </si>
  <si>
    <t>149</t>
  </si>
  <si>
    <t>763121712</t>
  </si>
  <si>
    <t>Stěna předsazená ze sádrokartonových desek ostatní konstrukce a práce na předsazených stěnách ze sádrokartonových desek zalomení stěny</t>
  </si>
  <si>
    <t>32403424</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</si>
  <si>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</si>
  <si>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2*0,95</t>
  </si>
  <si>
    <t>2*4*4,95</t>
  </si>
  <si>
    <t>150</t>
  </si>
  <si>
    <t>763121714</t>
  </si>
  <si>
    <t>Stěna předsazená ze sádrokartonových desek ostatní konstrukce a práce na předsazených stěnách ze sádrokartonových desek základní penetrační nátěr</t>
  </si>
  <si>
    <t>95892335</t>
  </si>
  <si>
    <t>"vč.D.1.1.08-10+popis TZ"</t>
  </si>
  <si>
    <t>27,98</t>
  </si>
  <si>
    <t>11,925</t>
  </si>
  <si>
    <t>151</t>
  </si>
  <si>
    <t>763121751</t>
  </si>
  <si>
    <t>Stěna předsazená ze sádrokartonových desek Příplatek k cenám za plochu do 6 m2 jednotlivě</t>
  </si>
  <si>
    <t>1254446611</t>
  </si>
  <si>
    <t>152</t>
  </si>
  <si>
    <t>763121752</t>
  </si>
  <si>
    <t>Stěna předsazená ze sádrokartonových desek Příplatek k cenám za zakřivení stěny (plynulý oblouk)</t>
  </si>
  <si>
    <t>934198371</t>
  </si>
  <si>
    <t>2*16,0*0,95</t>
  </si>
  <si>
    <t>10,0</t>
  </si>
  <si>
    <t>153</t>
  </si>
  <si>
    <t>763122425</t>
  </si>
  <si>
    <t>Stěna šachtová ze sádrokartonových desek s nosnou konstrukcí z ocelových profilů CW, UW dvojitě opláštěná deskami protipožárními impregnovanými DFH2 tl. 2 x 12,5 mm bez izolace, EI 30, stěna tl. 125 mm, profil 100</t>
  </si>
  <si>
    <t>737419907</t>
  </si>
  <si>
    <t xml:space="preserve">Poznámka k souboru cen:_x000D_
1. V cenách jsou započteny i náklady na tmelení a výztužnou pásku._x000D_
2. V cenách nejsou započteny náklady na základní penetrační nátěr; tyto se oceňují cenou 763 12-1714._x000D_
3. Ceny -2611 a -2612 Montáž nosné konstrukce je stanoveny pro m2 plochy šachtové stěny._x000D_
4. V cenách -2611 a -2612 nejsou započteny náklady na profily; tyto se oceňují ve specifikaci._x000D_
5. V cenách -2621 až -2625 Montáž desek nejsou započteny náklady na desky; tato dodávka se oceňuje ve specifikaci._x000D_
6. Ostatní konstrukce a práce a příplatky u šachtových stěn se oceňují cenami 763 12-17 pro předsazené stěny ze sádrokartonových desek nebo 763 11-17.. pro příčky ze sádrokartonových desek._x000D_
</t>
  </si>
  <si>
    <t>0,9*2,65*5</t>
  </si>
  <si>
    <t>154</t>
  </si>
  <si>
    <t>76313</t>
  </si>
  <si>
    <t xml:space="preserve">M+D Textilní zástěna mezi akustickými podhledy - viz celý popis </t>
  </si>
  <si>
    <t>-1040953863</t>
  </si>
  <si>
    <t>2*25,0</t>
  </si>
  <si>
    <t>155</t>
  </si>
  <si>
    <t>763131451</t>
  </si>
  <si>
    <t>Podhled ze sádrokartonových desek dvouvrstvá zavěšená spodní konstrukce z ocelových profilů CD, UD jednoduše opláštěná deskou impregnovanou H2, tl. 12,5 mm, bez izolace</t>
  </si>
  <si>
    <t>-1894248220</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</si>
  <si>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</si>
  <si>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156</t>
  </si>
  <si>
    <t>7631314-V</t>
  </si>
  <si>
    <t xml:space="preserve">Podhled ze sádrokartonových desek - zhotovení výlezu 700x900mm vč. zakrytí - viz celý popis </t>
  </si>
  <si>
    <t>1960052435</t>
  </si>
  <si>
    <t>157</t>
  </si>
  <si>
    <t>763131532</t>
  </si>
  <si>
    <t>Podhled ze sádrokartonových desek jednovrstvá zavěšená spodní konstrukce z ocelových profilů CD, UD jednoduše opláštěná deskou protipožární DF, tl. 15 mm, bez izolace</t>
  </si>
  <si>
    <t>-633191862</t>
  </si>
  <si>
    <t>158</t>
  </si>
  <si>
    <t>763131541</t>
  </si>
  <si>
    <t>Podhled ze sádrokartonových desek jednovrstvá zavěšená spodní konstrukce z ocelových profilů CD, UD dvojitě opláštěná deskami protipožárními DF, tl. 2 x 12,5 mm, bez izolace, EI 45</t>
  </si>
  <si>
    <t>-1113316383</t>
  </si>
  <si>
    <t>2,77*7,0</t>
  </si>
  <si>
    <t>2,77*8,0</t>
  </si>
  <si>
    <t>159</t>
  </si>
  <si>
    <t>763131713</t>
  </si>
  <si>
    <t>Podhled ze sádrokartonových desek ostatní práce a konstrukce na podhledech ze sádrokartonových desek napojení na obvodové konstrukce profilem</t>
  </si>
  <si>
    <t>197678386</t>
  </si>
  <si>
    <t>2*(1,65+1,4)*13</t>
  </si>
  <si>
    <t>2*8,0</t>
  </si>
  <si>
    <t>2*(2,77+7,0+8,0)</t>
  </si>
  <si>
    <t>160</t>
  </si>
  <si>
    <t>763131714</t>
  </si>
  <si>
    <t>Podhled ze sádrokartonových desek ostatní práce a konstrukce na podhledech ze sádrokartonových desek základní penetrační nátěr</t>
  </si>
  <si>
    <t>-758629565</t>
  </si>
  <si>
    <t>"vč.D.1.1.08-10popis TZ"</t>
  </si>
  <si>
    <t>171,0+44,8</t>
  </si>
  <si>
    <t>24,5</t>
  </si>
  <si>
    <t>41,55</t>
  </si>
  <si>
    <t>161</t>
  </si>
  <si>
    <t>763131721</t>
  </si>
  <si>
    <t>Podhled ze sádrokartonových desek ostatní práce a konstrukce na podhledech ze sádrokartonových desek skokové změny výšky podhledu do 0,5 m</t>
  </si>
  <si>
    <t>-309037765</t>
  </si>
  <si>
    <t>19,0*2</t>
  </si>
  <si>
    <t>162</t>
  </si>
  <si>
    <t>763131751</t>
  </si>
  <si>
    <t>Podhled ze sádrokartonových desek ostatní práce a konstrukce na podhledech ze sádrokartonových desek montáž parotěsné zábrany</t>
  </si>
  <si>
    <t>-2031301636</t>
  </si>
  <si>
    <t>163</t>
  </si>
  <si>
    <t>28329210</t>
  </si>
  <si>
    <t>fólie PE nevyztužená pro parotěsnou vrstvu podlah, stěn, stropů a střech do 200g/m2</t>
  </si>
  <si>
    <t>-965109535</t>
  </si>
  <si>
    <t>41,55*1,1 'Přepočtené koeficientem množství</t>
  </si>
  <si>
    <t>164</t>
  </si>
  <si>
    <t>763131752</t>
  </si>
  <si>
    <t>Podhled ze sádrokartonových desek ostatní práce a konstrukce na podhledech ze sádrokartonových desek montáž jedné vrstvy tepelné izolace</t>
  </si>
  <si>
    <t>1103714440</t>
  </si>
  <si>
    <t>19,0*1,65</t>
  </si>
  <si>
    <t>165</t>
  </si>
  <si>
    <t>63148161</t>
  </si>
  <si>
    <t>deska tepelně izolační minerální provětrávaných fasád λ=0,033-0,035 tl 100mm</t>
  </si>
  <si>
    <t>-485684886</t>
  </si>
  <si>
    <t>31,35*1,1 'Přepočtené koeficientem množství</t>
  </si>
  <si>
    <t>166</t>
  </si>
  <si>
    <t>763131761</t>
  </si>
  <si>
    <t>Podhled ze sádrokartonových desek Příplatek k cenám za plochu do 3 m2 jednotlivě</t>
  </si>
  <si>
    <t>-886655670</t>
  </si>
  <si>
    <t>167</t>
  </si>
  <si>
    <t>763131762</t>
  </si>
  <si>
    <t>Podhled ze sádrokartonových desek Příplatek k cenám za prostorové zakřivení podhledu</t>
  </si>
  <si>
    <t>1727067176</t>
  </si>
  <si>
    <t>"svisle"</t>
  </si>
  <si>
    <t>19,0*(0,825+0,06+0,23)</t>
  </si>
  <si>
    <t>168</t>
  </si>
  <si>
    <t>76313177-T</t>
  </si>
  <si>
    <t>Podhled ze sádrokartonových desek Příplatek k cenám za – celoplošné tmelení</t>
  </si>
  <si>
    <t>1016676118</t>
  </si>
  <si>
    <t>19,0*1,65/100*16</t>
  </si>
  <si>
    <t>169</t>
  </si>
  <si>
    <t>76313191-R</t>
  </si>
  <si>
    <t xml:space="preserve">Zhotovení otvorů v podhledech včetně vyztužení profily, kotvení a povrchové úpravy - dle požadavků a popisu statika </t>
  </si>
  <si>
    <t>-757878927</t>
  </si>
  <si>
    <t>2+2+2+2</t>
  </si>
  <si>
    <t>170</t>
  </si>
  <si>
    <t>763135002</t>
  </si>
  <si>
    <t>Montáž sádrokartonového podhledu z desek pro bezesparý podhled včetně zavěšené dvouvrstvé konstrukce z ocelových profilů CD, UD perforovaných celoplošně se speciálním tmelením hran</t>
  </si>
  <si>
    <t>-301464057</t>
  </si>
  <si>
    <t xml:space="preserve">Poznámka k souboru cen:_x000D_
1. V cenách montáže podhledu -5001 až -5201 jsou započteny náklady na montáž a dodávku nosné konstrukce._x000D_
2. V cenách nejsou započteny náklady na dodávku desek, kazet, lamel; jejich dodávka se oceňuje ve specifikaci._x000D_
3. Ostatní práce a konstrukce na sádrokartonových podhledech lze ocenit cenami 763 13-17. . ._x000D_
</t>
  </si>
  <si>
    <t>1,65*0,15*13</t>
  </si>
  <si>
    <t>171</t>
  </si>
  <si>
    <t>5903025-A</t>
  </si>
  <si>
    <t xml:space="preserve">deska akustická sdk  8/18 - kašírovaná z vnější stravy  - viz popis TZ </t>
  </si>
  <si>
    <t>1725288749</t>
  </si>
  <si>
    <t>31,35*1,05 'Přepočtené koeficientem množství</t>
  </si>
  <si>
    <t>172</t>
  </si>
  <si>
    <t>5903025-AS</t>
  </si>
  <si>
    <t>Systémy sádrokartonové, desky sádrokartonové akustické lepená spára  RL 8/18  1188x1998  tl. 12,5 mm</t>
  </si>
  <si>
    <t>1876137601</t>
  </si>
  <si>
    <t>24,403*1,02 'Přepočtené koeficientem množství</t>
  </si>
  <si>
    <t>173</t>
  </si>
  <si>
    <t>76317231-70</t>
  </si>
  <si>
    <t>Montáž revizních dvířek vel. 700x700 mm</t>
  </si>
  <si>
    <t>-99519180</t>
  </si>
  <si>
    <t>174</t>
  </si>
  <si>
    <t>59030714</t>
  </si>
  <si>
    <t>dvířka revizní s automatickým zámkem 600x600mm</t>
  </si>
  <si>
    <t>-1762829753</t>
  </si>
  <si>
    <t>175</t>
  </si>
  <si>
    <t>76317231-80</t>
  </si>
  <si>
    <t>Montáž revizních dvířek vel. 800x800 mm</t>
  </si>
  <si>
    <t>-409755682</t>
  </si>
  <si>
    <t>176</t>
  </si>
  <si>
    <t>DOD-RD</t>
  </si>
  <si>
    <t>otvevíravé dvířka do sdk s výplní z děrovaného sdk 800x800mm</t>
  </si>
  <si>
    <t>1760845020</t>
  </si>
  <si>
    <t>177</t>
  </si>
  <si>
    <t>763181312</t>
  </si>
  <si>
    <t>Výplně otvorů konstrukcí ze sádrokartonových desek montáž zárubně kovové s konstrukcí dvoukřídlové</t>
  </si>
  <si>
    <t>-316163800</t>
  </si>
  <si>
    <t xml:space="preserve">Poznámka k souboru cen:_x000D_
1. V cenách montáže zárubní -1311 a -1312 nejsou započteny náklady na dodávku zárubní; tato dodávka se oceňuje ve specifikaci._x000D_
2. Ceny montáže zárubní nelze použít pro dodatečnou montáž zárubně._x000D_
3. V ceně ztužující výplně otvoru pro dveře -1411 jsou započteny náklady na montáž a dodávku CW profilů pro obě svislé strany dveřního otvoru a UW profilů pro nadpraží._x000D_
4. V cenách ztužující výplně otvoru pro dveře -1421 až -1424 jsou započteny náklady na montáž a dodávku UA profilů pro obě svislé strany dveřního otvoru, UW profilů pro nadpraží a patek._x000D_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5. V ceně -1325 jsou započteny náklady na usazení, vyvážení a přetmelení, včetně kotevního materiálu._x000D_
6. Montáž zárubní dřevěných a obložkových lze oceňovat cenami katalogu 800-766 Konstrukce truhlářské._x000D_
7. V cenách -2313 a -2314 ostění oken jsou započteny i náklady na ochranné úhelníky._x000D_
8. V ceně -2411 opláštění střešního okna jsou započteny i náklady na CD a UD profily._x000D_
9. V cenách -3111 až -3222 jsou započteny i náklady na sestavení stavebního pouzdra._x000D_
10. V cenách -3111 až -3222 nejsou započteny náklady na opláštění stavebního pouzdra sádrokartonovými deskami a jejich povrchové úpravy. Tyto práce se oceňují příslušnými položkami souboru cen 763 11-1 Příčka ze sádrokartonových desek._x000D_
</t>
  </si>
  <si>
    <t>178</t>
  </si>
  <si>
    <t>763181424</t>
  </si>
  <si>
    <t>Výplně otvorů konstrukcí ze sádrokartonových desek ztužující výplň otvoru pro dveře s UA a UW profilem, výšky příčky přes 4,25 do 4,75 m</t>
  </si>
  <si>
    <t>1383388300</t>
  </si>
  <si>
    <t>179</t>
  </si>
  <si>
    <t>763322-S1</t>
  </si>
  <si>
    <t xml:space="preserve">Skladba obloukové stěny ( ČÁST BALKONOVÉ STĚNY) : _x000D_
- CW + nastřižený UW profil 50mm (osová vzd. sloupů 250mm) _x000D_
- Opláštění 1x cementovláknitá deska H2O tl.12,5mm na sraz s mezerou 3-5mm + vyplnění spár PU lepidlem (doporučeno desky nařezat na 625mm) a arm.páska _x000D_
- Povrch.úprava: fasádní barva + následné vložení armovací tkaniny + znovu přetření fasádní barvou a po zaschnutí finání nátěr … dodržet tech.postup dle požadavků výrobce _x000D_
Skladba dle požadavků viz celý popis _x000D_
 _x000D_
</t>
  </si>
  <si>
    <t>-1685737664</t>
  </si>
  <si>
    <t>180</t>
  </si>
  <si>
    <t>763322-S2</t>
  </si>
  <si>
    <t xml:space="preserve">Skladba rovné části stěny ( BALKON V MALÝCH KOJÍCH A OBKLADY STĚN) : _x000D_
- CW + UW profil 50mm _x000D_
- Opláštění 1x sádrovláknitá deska tl.12,5mm s děrováním, akustická s přetmelením spojů a arm.páska _x000D_
- Povrch.úprava: interiérová barva _x000D_
Skladba dle požadavků viz celý popis </t>
  </si>
  <si>
    <t>-1240506637</t>
  </si>
  <si>
    <t>"stěny boční"</t>
  </si>
  <si>
    <t>(0,5+4,27+0,636)*4,95*2</t>
  </si>
  <si>
    <t>181</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</si>
  <si>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</si>
  <si>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</si>
  <si>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116902837</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</si>
  <si>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</si>
  <si>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</si>
  <si>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</si>
  <si>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182</t>
  </si>
  <si>
    <t>764002851</t>
  </si>
  <si>
    <t>Demontáž klempířských konstrukcí oplechování parapetů do suti</t>
  </si>
  <si>
    <t>-900897251</t>
  </si>
  <si>
    <t>3*1,85</t>
  </si>
  <si>
    <t>183</t>
  </si>
  <si>
    <t>764236403</t>
  </si>
  <si>
    <t>Oplechování parapetů z měděného plechu rovných mechanicky kotvených, bez rohů rš 250 mm</t>
  </si>
  <si>
    <t>-684977566</t>
  </si>
  <si>
    <t>184</t>
  </si>
  <si>
    <t>998764103</t>
  </si>
  <si>
    <t>Přesun hmot pro konstrukce klempířské stanovený z hmotnosti přesunovaného materiálu vodorovná dopravní vzdálenost do 50 m v objektech výšky přes 12 do 24 m</t>
  </si>
  <si>
    <t>610328461</t>
  </si>
  <si>
    <t>765</t>
  </si>
  <si>
    <t>Krytina skládaná</t>
  </si>
  <si>
    <t>185</t>
  </si>
  <si>
    <t>765-OS</t>
  </si>
  <si>
    <t xml:space="preserve">Oprava břidlicové střechy u štítové stěny včetně měděného lemování - dle požadavků viz celý popis </t>
  </si>
  <si>
    <t>-1847577049</t>
  </si>
  <si>
    <t>186</t>
  </si>
  <si>
    <t>998765103</t>
  </si>
  <si>
    <t>Přesun hmot pro krytiny skládané stanovený z hmotnosti přesunovaného materiálu vodorovná dopravní vzdálenost do 50 m na objektech výšky přes 12 do 24 m</t>
  </si>
  <si>
    <t>-444725812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</si>
  <si>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</si>
  <si>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</si>
  <si>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</si>
  <si>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187</t>
  </si>
  <si>
    <t>766111820</t>
  </si>
  <si>
    <t>Demontáž dřevěných stěn plných</t>
  </si>
  <si>
    <t>-1597098702</t>
  </si>
  <si>
    <t xml:space="preserve">Poznámka k souboru cen:_x000D_
1. Demontáž stěn záchodových se oceňuje cenou -1820._x000D_
2. V cenách je započtena demontáž lišt i vysklení._x000D_
</t>
  </si>
  <si>
    <t>1,645*2,55*6</t>
  </si>
  <si>
    <t>188</t>
  </si>
  <si>
    <t>76631111-M</t>
  </si>
  <si>
    <t xml:space="preserve">Montáž madla </t>
  </si>
  <si>
    <t>-573821487</t>
  </si>
  <si>
    <t xml:space="preserve">Poznámka k souboru cen:_x000D_
1. Cenu lze použít v případě, kdy zábradlí není součástí konstrukce schodiště._x000D_
</t>
  </si>
  <si>
    <t>"výpis OP/5"</t>
  </si>
  <si>
    <t>4,5*6</t>
  </si>
  <si>
    <t>189</t>
  </si>
  <si>
    <t>DOD-OP5</t>
  </si>
  <si>
    <t>Masivní dřevěné ochranné madlo z dubového dřeva. Do madla bude zhora zasunut akustický obklad. Madlo bude obíhat vždy kolem celé lože. Výškově madlo napojit na parapetní desku. Kotevní prvky  zapustit do madla a překrýt masivní ucpávku. Rohové spoje pod úhlem 45°. Zaoblení hrany R5, mořeno do černa + tvrdý polyuretanový lak, 2x lakováno - lak čirý- lesklý, délka cca. Délka madel v jedné koji - 4,5mb -  dle požadavku -  viz celý  popis OP5</t>
  </si>
  <si>
    <t>-521470682</t>
  </si>
  <si>
    <t>190</t>
  </si>
  <si>
    <t>766411811</t>
  </si>
  <si>
    <t>Demontáž obložení stěn panely, plochy do 1,5 m2</t>
  </si>
  <si>
    <t>225582440</t>
  </si>
  <si>
    <t xml:space="preserve">Poznámka k souboru cen:_x000D_
1. Cenami nelze oceňovat demontáž obložení stěn výšky přes 2,5 m; tyto práce se oceňují cenami souboru cen 766 42-18 Demontáž obložení podhledů._x000D_
</t>
  </si>
  <si>
    <t>191</t>
  </si>
  <si>
    <t>766411821</t>
  </si>
  <si>
    <t>Demontáž obložení stěn palubkami</t>
  </si>
  <si>
    <t>-318404118</t>
  </si>
  <si>
    <t>"B7"</t>
  </si>
  <si>
    <t>(2,0+2,0+2,0+14,0+2,0+2,0+2,0)*0,9</t>
  </si>
  <si>
    <t>192</t>
  </si>
  <si>
    <t>766411822</t>
  </si>
  <si>
    <t>Demontáž obložení stěn podkladových roštů</t>
  </si>
  <si>
    <t>-1096609333</t>
  </si>
  <si>
    <t>180,768+23,4</t>
  </si>
  <si>
    <t>193</t>
  </si>
  <si>
    <t>76644181-B</t>
  </si>
  <si>
    <t xml:space="preserve">Demontáž parapetních desek dřevěných </t>
  </si>
  <si>
    <t>59702012</t>
  </si>
  <si>
    <t>"B8"</t>
  </si>
  <si>
    <t>(1,0+2,295+2,305+12,69+2,305+2,295+1,0)</t>
  </si>
  <si>
    <t>(0,75+2,0+2,25)*2</t>
  </si>
  <si>
    <t>194</t>
  </si>
  <si>
    <t>76669412-PA</t>
  </si>
  <si>
    <t xml:space="preserve">Montáž parapetních desek dřevěných masívních atypických - viz popis </t>
  </si>
  <si>
    <t>1253109895</t>
  </si>
  <si>
    <t>2*16,0</t>
  </si>
  <si>
    <t>195</t>
  </si>
  <si>
    <t>DOD-OP1</t>
  </si>
  <si>
    <t>Masivní dřevěná parapetní deska z dubových hranolků vzájemně lepených tl. 30mm, rohové spoje masivní nákližek, zaoblení hrany R10, mořeno dle stávajícího dřevěného obkladu, 2x  PO lakováno - lak čirý - lesklý, délka cca. 16m - dle požadavku -  viz celý popis OP1</t>
  </si>
  <si>
    <t>-562889584</t>
  </si>
  <si>
    <t>196</t>
  </si>
  <si>
    <t>DOD-OP2</t>
  </si>
  <si>
    <t>Masivní dřevěná parapetní deska z dubových hranolků vzájemně lepených tl. 30mm, rohové spoje masivní nákližek, zaoblení hrany R10, mořeno dle stávajícího dřevěného obkladu, 2x PO lakováno - lak čirý - lesklý, délka cca. 16m -  dle požadavku -viz celý  popis OP2</t>
  </si>
  <si>
    <t>-2126942632</t>
  </si>
  <si>
    <t>197</t>
  </si>
  <si>
    <t>DOD-OP3</t>
  </si>
  <si>
    <t xml:space="preserve">Masivní dřevěná parapetní deska ( do mírného oblouku s vyřezáním zděných stěn) z dubových hranolků vzájemné lepených tl.70mm, rohové spoje masivní nákližek, zaoblení hrany R5, mořeno do černa + tvrdý polyuretanový lak, 2x lakováno - lak čirý- lesklý, délka cca. 8m - dle požadavku - viz celý popis OP/3_x000D_
</t>
  </si>
  <si>
    <t>-151884427</t>
  </si>
  <si>
    <t>198</t>
  </si>
  <si>
    <t>DOD-OP4</t>
  </si>
  <si>
    <t xml:space="preserve">Masivní dřevěná parapetní deska ( do mírného oblouku s vyřezáním zděných stěn) z dubových hranolků vzájemné lepených tl.70mm, rohové spoje masivní nákližek, zaoblení hrany R5, mořeno do černa + tvrdý polyuretanový lak, 2x lakováno - lak čirý- lesklý, délka cca. 8m - dle požadavku - viz celý popis OP/4_x000D_
</t>
  </si>
  <si>
    <t>-832298353</t>
  </si>
  <si>
    <t>199</t>
  </si>
  <si>
    <t>766442-B12</t>
  </si>
  <si>
    <t>Vyřezání otvoru v dřevěných dělících stěnách vč. začištění</t>
  </si>
  <si>
    <t>kus,</t>
  </si>
  <si>
    <t>661700199</t>
  </si>
  <si>
    <t>200</t>
  </si>
  <si>
    <t>766442-O</t>
  </si>
  <si>
    <t>Olemování otvoru v dřevěných dělících stěnách masívní deskou ( lať) včetně moření a PO nátěru</t>
  </si>
  <si>
    <t>-104019612</t>
  </si>
  <si>
    <t>201</t>
  </si>
  <si>
    <t>766442-Ob</t>
  </si>
  <si>
    <t>Rozebrání obkladu v celé délce , upravení a následné vrácení zpět - viz. popis R3</t>
  </si>
  <si>
    <t>-1078974824</t>
  </si>
  <si>
    <t>22,0*1,0</t>
  </si>
  <si>
    <t>202</t>
  </si>
  <si>
    <t>766443-B18</t>
  </si>
  <si>
    <t>Vybourání prostupů VZT v dřevěných konstrukcích</t>
  </si>
  <si>
    <t>-374357391</t>
  </si>
  <si>
    <t>2+2</t>
  </si>
  <si>
    <t>203</t>
  </si>
  <si>
    <t>766-D/2</t>
  </si>
  <si>
    <t>M+D Vnitřní dveře plné, hladké, 700x1970mm vč. ocelové zárubně, kování, povrchové úpravy a všech doplňků dle požadavku - viz celý popis D/2</t>
  </si>
  <si>
    <t>1268395213</t>
  </si>
  <si>
    <t>204</t>
  </si>
  <si>
    <t>766-D/3</t>
  </si>
  <si>
    <t>M+D Vnitřní dveře - replika stávajících dveří 700x2100mm vč. dřevěné zárubně, kování, povrchové úpravy a všech doplňků dle požadavku - viz celý popis D/3</t>
  </si>
  <si>
    <t>580685107</t>
  </si>
  <si>
    <t>205</t>
  </si>
  <si>
    <t>766-D/4</t>
  </si>
  <si>
    <t>M+D Vnitřní dveře - replika stávajících dveří 1500x2200mm vč. dřevěné zárubně, kování, povrchové úpravy a všech doplňků dle požadavku - viz celý popis D/4</t>
  </si>
  <si>
    <t>1192306607</t>
  </si>
  <si>
    <t>206</t>
  </si>
  <si>
    <t>766-TR/2</t>
  </si>
  <si>
    <t xml:space="preserve">doplnit TR/2 - Dřevěný obklad čela forbíny. Jedná se o prkený obklad se smrkových hoblovaných prken o šíři prkna cca. 80mm se skosenými hranami. Spojování na péro a drážku. Forbína na zakřivená do oblouku s délkou oblouku 13,7m a výškou 950mm. Barevně a tvarově se jedná o imitaci stávajícího obkladu balkónu ( ovšem bez štěrbin). Dodávka včetně podkladního roštu a všek kotevních prvků. Mořeno + lakováno. - viz celý popis </t>
  </si>
  <si>
    <t>642610647</t>
  </si>
  <si>
    <t>13,7*0,95</t>
  </si>
  <si>
    <t>207</t>
  </si>
  <si>
    <t>998766103</t>
  </si>
  <si>
    <t>Přesun hmot pro konstrukce truhlářské stanovený z hmotnosti přesunovaného materiálu vodorovná dopravní vzdálenost do 50 m v objektech výšky přes 12 do 24 m</t>
  </si>
  <si>
    <t>-977485055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</si>
  <si>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</si>
  <si>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</si>
  <si>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</si>
  <si>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208</t>
  </si>
  <si>
    <t>767-D/1</t>
  </si>
  <si>
    <t>M+D Vnější protipožární , plné, hladké, kovové, dvoukřídlové 1300x2100mm PO EW 15 DP3, Rw = 27 dB vč. kovové zárubně, kování. povrchové úpravy a všech doplňků dle požadavku - viz celý popis D/1</t>
  </si>
  <si>
    <t>-1223535541</t>
  </si>
  <si>
    <t>209</t>
  </si>
  <si>
    <t>767590830</t>
  </si>
  <si>
    <t>Demontáž podlahových konstrukcí zdvojených podlah desek</t>
  </si>
  <si>
    <t>1154155167</t>
  </si>
  <si>
    <t>210</t>
  </si>
  <si>
    <t>767590840</t>
  </si>
  <si>
    <t>Demontáž podlahových konstrukcí zdvojených podlah nosného roštu</t>
  </si>
  <si>
    <t>-2053974529</t>
  </si>
  <si>
    <t>211</t>
  </si>
  <si>
    <t>767651113-V</t>
  </si>
  <si>
    <t>Montáž vrat průmyslových rolovacích plochy do 13 m2</t>
  </si>
  <si>
    <t>188616883</t>
  </si>
  <si>
    <t>212</t>
  </si>
  <si>
    <t>DOD-V1</t>
  </si>
  <si>
    <t>Průmyslové rolovací tepelněizolační vrata  3050x3925mm vč. příslušenství - viz popis V1</t>
  </si>
  <si>
    <t>85627533</t>
  </si>
  <si>
    <t>213</t>
  </si>
  <si>
    <t>76765180-B</t>
  </si>
  <si>
    <t>Demontáž stávajících posuvných vrat vč. horní a spodní koleje - viz B21</t>
  </si>
  <si>
    <t>1510011939</t>
  </si>
  <si>
    <t>214</t>
  </si>
  <si>
    <t>767995113</t>
  </si>
  <si>
    <t>Montáž ostatních atypických zámečnických konstrukcí hmotnosti přes 10 do 20 kg</t>
  </si>
  <si>
    <t>kg</t>
  </si>
  <si>
    <t>-895819985</t>
  </si>
  <si>
    <t xml:space="preserve">Poznámka k souboru cen:_x000D_
1. Určení cen se řídí hmotností jednotlivě montovaného dílu konstrukce._x000D_
</t>
  </si>
  <si>
    <t>"vč.105+popis statika"</t>
  </si>
  <si>
    <t>55,54+51,42</t>
  </si>
  <si>
    <t>215</t>
  </si>
  <si>
    <t>DOD-P</t>
  </si>
  <si>
    <t>Lemování otvorů vč. kotvení a povrchové úpravy - viz popis P4 a P5</t>
  </si>
  <si>
    <t>-889389825</t>
  </si>
  <si>
    <t>216</t>
  </si>
  <si>
    <t>767995115</t>
  </si>
  <si>
    <t>Montáž ostatních atypických zámečnických konstrukcí hmotnosti přes 50 do 100 kg</t>
  </si>
  <si>
    <t>221364137</t>
  </si>
  <si>
    <t>"vč.102+popis statika"</t>
  </si>
  <si>
    <t>3150,0</t>
  </si>
  <si>
    <t>217</t>
  </si>
  <si>
    <t>DOD-OK</t>
  </si>
  <si>
    <t xml:space="preserve">Plošina VZT vč. kotvení a povrchové úpravy - viz popis </t>
  </si>
  <si>
    <t>-1389092263</t>
  </si>
  <si>
    <t>218</t>
  </si>
  <si>
    <t>767-B1</t>
  </si>
  <si>
    <t>Odstranění stávajících pevných ukotvených divadelních sedadel vč.likvidace - viz B1</t>
  </si>
  <si>
    <t>2074447047</t>
  </si>
  <si>
    <t>600</t>
  </si>
  <si>
    <t>219</t>
  </si>
  <si>
    <t>767-B2</t>
  </si>
  <si>
    <t>Odstranění volně stojící židle vč.likvidace - viz B</t>
  </si>
  <si>
    <t>2094446681</t>
  </si>
  <si>
    <t>220</t>
  </si>
  <si>
    <t>767-O1</t>
  </si>
  <si>
    <t>M+D Vnější hliníkové okno 1850x800mm , skládající se z hliníkového okenního rámu a otočné plné okenní výplně umožňující maximální ( 90° ) otočení okna. Okno je zde ve funkci odvodu kouře a tepla. - viz popis O/1</t>
  </si>
  <si>
    <t>-1370220775</t>
  </si>
  <si>
    <t>221</t>
  </si>
  <si>
    <t>767-PK</t>
  </si>
  <si>
    <t>Demontáž + zpětná montáž podlahových krabic</t>
  </si>
  <si>
    <t>-385741192</t>
  </si>
  <si>
    <t>222</t>
  </si>
  <si>
    <t>767-PŽ</t>
  </si>
  <si>
    <t xml:space="preserve">M+D Pomocné provozní žebříky vč. kotvení a povrchové úpravy - viz popis </t>
  </si>
  <si>
    <t>808708731</t>
  </si>
  <si>
    <t>"vč.104+popis statika"</t>
  </si>
  <si>
    <t>21,7*2</t>
  </si>
  <si>
    <t>223</t>
  </si>
  <si>
    <t>767-UP</t>
  </si>
  <si>
    <t xml:space="preserve">Úprava pororoštu - viz. popis R7 </t>
  </si>
  <si>
    <t>-1688806227</t>
  </si>
  <si>
    <t>" vč. D.1.1.16"</t>
  </si>
  <si>
    <t>4,97</t>
  </si>
  <si>
    <t>224</t>
  </si>
  <si>
    <t>767-Z1</t>
  </si>
  <si>
    <t>M+D Krycí plech okapu před rolovacími dveřmi 3200x600mm - nerezový protiskluzový plech tl. 6mm s vytažením na ostění a okapovým nosem. Dodávka včetně vodotěsného kotvení. - viz popis Z/1</t>
  </si>
  <si>
    <t>-254973180</t>
  </si>
  <si>
    <t>225</t>
  </si>
  <si>
    <t>767-Z2</t>
  </si>
  <si>
    <t>M+D Servisní lávka vč. kotvení a povrchové úpravy - viz popis Z/2</t>
  </si>
  <si>
    <t>-1171858115</t>
  </si>
  <si>
    <t>226</t>
  </si>
  <si>
    <t>998767103</t>
  </si>
  <si>
    <t>Přesun hmot pro zámečnické konstrukce stanovený z hmotnosti přesunovaného materiálu vodorovná dopravní vzdálenost do 50 m v objektech výšky přes 12 do 24 m</t>
  </si>
  <si>
    <t>-936471438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</si>
  <si>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</si>
  <si>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</si>
  <si>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</si>
  <si>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227</t>
  </si>
  <si>
    <t>771471810</t>
  </si>
  <si>
    <t>Demontáž soklíků z dlaždic keramických kladených do malty rovných</t>
  </si>
  <si>
    <t>49639390</t>
  </si>
  <si>
    <t>118,0</t>
  </si>
  <si>
    <t>148,0+11,3+26,2</t>
  </si>
  <si>
    <t>228</t>
  </si>
  <si>
    <t>771571810</t>
  </si>
  <si>
    <t>Demontáž podlah z dlaždic keramických kladených do malty</t>
  </si>
  <si>
    <t>204859787</t>
  </si>
  <si>
    <t>8,5+4,0+12,1</t>
  </si>
  <si>
    <t>229</t>
  </si>
  <si>
    <t>771574266</t>
  </si>
  <si>
    <t>Montáž podlah z dlaždic keramických lepených flexibilním lepidlem maloformátových pro vysoké mechanické zatížení protiskluzných nebo reliéfních (bezbariérových) přes 22 do 25 ks/m2</t>
  </si>
  <si>
    <t>-680735120</t>
  </si>
  <si>
    <t xml:space="preserve">Poznámka k souboru cen:_x000D_
1. Položky jsou učeny pro všechy druhy povrchových úprav._x000D_
</t>
  </si>
  <si>
    <t>230</t>
  </si>
  <si>
    <t>59761406</t>
  </si>
  <si>
    <t>dlažba keramická slinutá protiskluzná do interiéru i exteriéru pro vysoké mechanické namáhání přes 22 do 25ks/m2</t>
  </si>
  <si>
    <t>-656158453</t>
  </si>
  <si>
    <t>24,5*1,1 'Přepočtené koeficientem množství</t>
  </si>
  <si>
    <t>231</t>
  </si>
  <si>
    <t>771579191</t>
  </si>
  <si>
    <t>Montáž podlah z dlaždic keramických lepených flexibilním lepidlem Příplatek k cenám za plochu do 5 m2 jednotlivě</t>
  </si>
  <si>
    <t>846030983</t>
  </si>
  <si>
    <t>771591111</t>
  </si>
  <si>
    <t>Příprava podkladu před provedením dlažby nátěr penetrační na podlahu</t>
  </si>
  <si>
    <t>-1828559609</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</si>
  <si>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</si>
  <si>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233</t>
  </si>
  <si>
    <t>771591115</t>
  </si>
  <si>
    <t>Podlahy - dokončovací práce spárování silikonem</t>
  </si>
  <si>
    <t>-1543333305</t>
  </si>
  <si>
    <t xml:space="preserve">Poznámka k souboru cen:_x000D_
1. Množství měrných jednotek u ceny -1185 se stanoví podle počtu řezaných dlaždic, nezávisle na jejich velikosti._x000D_
2. Ceny 771 59-1115 až -1123 obsahují náklady i na materiál._x000D_
3. Položku -1185 lze použít při nuceném použítí jiného nástroje než řezačky._x000D_
</t>
  </si>
  <si>
    <t>234</t>
  </si>
  <si>
    <t>771591185</t>
  </si>
  <si>
    <t>Podlahy - dokončovací práce pracnější řezání dlaždic keramických rovné</t>
  </si>
  <si>
    <t>-1616603890</t>
  </si>
  <si>
    <t>235</t>
  </si>
  <si>
    <t>771591191</t>
  </si>
  <si>
    <t>Podlahy - dokončovací práce Příplatek k cenám za diagonální kladení dlažby</t>
  </si>
  <si>
    <t>-356611089</t>
  </si>
  <si>
    <t>236</t>
  </si>
  <si>
    <t>771592011</t>
  </si>
  <si>
    <t>Čištění vnitřních ploch po položení dlažby podlah nebo schodišť chemickými prostředky</t>
  </si>
  <si>
    <t>1925652693</t>
  </si>
  <si>
    <t>237</t>
  </si>
  <si>
    <t>998771103</t>
  </si>
  <si>
    <t>Přesun hmot pro podlahy z dlaždic stanovený z hmotnosti přesunovaného materiálu vodorovná dopravní vzdálenost do 50 m v objektech výšky přes 12 do 24 m</t>
  </si>
  <si>
    <t>-1699178531</t>
  </si>
  <si>
    <t>776</t>
  </si>
  <si>
    <t>Podlahy povlakové</t>
  </si>
  <si>
    <t>238</t>
  </si>
  <si>
    <t>776111115</t>
  </si>
  <si>
    <t>Příprava podkladu broušení podlah stávajícího podkladu před litím stěrky</t>
  </si>
  <si>
    <t>-189277879</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</si>
  <si>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</si>
  <si>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379,0</t>
  </si>
  <si>
    <t>193,0+7,55+27,55</t>
  </si>
  <si>
    <t>15,2+64,1+147,1+65,85+15,2</t>
  </si>
  <si>
    <t>"0.24"</t>
  </si>
  <si>
    <t>52,35</t>
  </si>
  <si>
    <t>239</t>
  </si>
  <si>
    <t>776111311</t>
  </si>
  <si>
    <t>Příprava podkladu vysátí podlah</t>
  </si>
  <si>
    <t>589049758</t>
  </si>
  <si>
    <t>240</t>
  </si>
  <si>
    <t>776121311</t>
  </si>
  <si>
    <t>Příprava podkladu penetrace vodou ředitelná na savý podklad (válečkováním) ředěná v poměru 1:1 podlah</t>
  </si>
  <si>
    <t>2123401882</t>
  </si>
  <si>
    <t>241</t>
  </si>
  <si>
    <t>776121411-SH</t>
  </si>
  <si>
    <t>Příprava podkladu penetrace dvousložková podlah na dřevo (špachtlováním) + Celoplošné přetmelení pružnou stěrkovou hmotou</t>
  </si>
  <si>
    <t>251525846</t>
  </si>
  <si>
    <t>242</t>
  </si>
  <si>
    <t>776141121</t>
  </si>
  <si>
    <t>Příprava podkladu vyrovnání samonivelační stěrkou podlah min.pevnosti 30 MPa, tloušťky do 3 mm</t>
  </si>
  <si>
    <t>-978119056</t>
  </si>
  <si>
    <t>243</t>
  </si>
  <si>
    <t>776201812</t>
  </si>
  <si>
    <t>Demontáž povlakových podlahovin lepených ručně s podložkou</t>
  </si>
  <si>
    <t>342742295</t>
  </si>
  <si>
    <t>"B2"</t>
  </si>
  <si>
    <t>244</t>
  </si>
  <si>
    <t>776211211</t>
  </si>
  <si>
    <t>Montáž textilních podlahovin lepením čtverců standardních</t>
  </si>
  <si>
    <t>-1780248817</t>
  </si>
  <si>
    <t xml:space="preserve">Poznámka k souboru cen:_x000D_
1. V cenách 776 21-2111 a 776 21-2121 montáž volným položením jsou započteny i náklady na dodávku pásky._x000D_
</t>
  </si>
  <si>
    <t>245</t>
  </si>
  <si>
    <t>69751-SP</t>
  </si>
  <si>
    <t>Textilie podlahové zátěžové koberce podlahy povlakové textilní  - dle požadavků  viz celý popis specifikace prvků</t>
  </si>
  <si>
    <t>1317662411</t>
  </si>
  <si>
    <t>P</t>
  </si>
  <si>
    <t>Poznámka k položce:_x000D_
vlákno 550g/m2 Polyamide 6 Solution dyed, zátěž 33, Bfl S1</t>
  </si>
  <si>
    <t>989,984*1,1 'Přepočtené koeficientem množství</t>
  </si>
  <si>
    <t>246</t>
  </si>
  <si>
    <t>776311111</t>
  </si>
  <si>
    <t>Montáž textilních podlahovin na schodišťové stupně stupnice, šířky do 300 mm</t>
  </si>
  <si>
    <t>-423021779</t>
  </si>
  <si>
    <t>12*16,0</t>
  </si>
  <si>
    <t>247</t>
  </si>
  <si>
    <t>776311212</t>
  </si>
  <si>
    <t>Montáž textilních podlahovin na schodišťové stupně podstupnice, výšky přes 200 mm</t>
  </si>
  <si>
    <t>-640715748</t>
  </si>
  <si>
    <t>"podstupnice"</t>
  </si>
  <si>
    <t>248</t>
  </si>
  <si>
    <t>1301773859</t>
  </si>
  <si>
    <t>192,0*0,3</t>
  </si>
  <si>
    <t>192,0*0,2</t>
  </si>
  <si>
    <t>96*1,1 'Přepočtené koeficientem množství</t>
  </si>
  <si>
    <t>249</t>
  </si>
  <si>
    <t>776301812</t>
  </si>
  <si>
    <t>Demontáž povlakových podlahovin ze schodišťových stupňů s podložkou</t>
  </si>
  <si>
    <t>1507750168</t>
  </si>
  <si>
    <t>250</t>
  </si>
  <si>
    <t>776421111</t>
  </si>
  <si>
    <t>Montáž lišt obvodových lepených</t>
  </si>
  <si>
    <t>-1584737194</t>
  </si>
  <si>
    <t>"koberec"</t>
  </si>
  <si>
    <t>192,0</t>
  </si>
  <si>
    <t>35,0</t>
  </si>
  <si>
    <t>251</t>
  </si>
  <si>
    <t>DOD-LK</t>
  </si>
  <si>
    <t>Soklová lišta kobercová  - dle požadavků  viz celý popis specifikace prvků</t>
  </si>
  <si>
    <t>-784900314</t>
  </si>
  <si>
    <t>412,5*1,05 'Přepočtené koeficientem množství</t>
  </si>
  <si>
    <t>252</t>
  </si>
  <si>
    <t>776421312</t>
  </si>
  <si>
    <t>Montáž lišt přechodových šroubovaných</t>
  </si>
  <si>
    <t>-844414788</t>
  </si>
  <si>
    <t>"L3"</t>
  </si>
  <si>
    <t>15,0</t>
  </si>
  <si>
    <t>253</t>
  </si>
  <si>
    <t>DOD-L3</t>
  </si>
  <si>
    <t xml:space="preserve">Přechodová lišta, zlatý elox - viz celý popis L/3 </t>
  </si>
  <si>
    <t>-825246687</t>
  </si>
  <si>
    <t>15*1,05 'Přepočtené koeficientem množství</t>
  </si>
  <si>
    <t>254</t>
  </si>
  <si>
    <t>776421711</t>
  </si>
  <si>
    <t>Montáž lišt vložení pásků z podlahoviny do lišt včetně nařezání</t>
  </si>
  <si>
    <t>992742427</t>
  </si>
  <si>
    <t>255</t>
  </si>
  <si>
    <t>1134724540</t>
  </si>
  <si>
    <t>412,5</t>
  </si>
  <si>
    <t>412,5*0,06 'Přepočtené koeficientem množství</t>
  </si>
  <si>
    <t>256</t>
  </si>
  <si>
    <t>776431211-O</t>
  </si>
  <si>
    <t xml:space="preserve">Montáž schodišťových hran kovových nebo plastových šroubovaných - montáž do oblouku </t>
  </si>
  <si>
    <t>-493485666</t>
  </si>
  <si>
    <t>"L1"</t>
  </si>
  <si>
    <t>77,6</t>
  </si>
  <si>
    <t>"L2"</t>
  </si>
  <si>
    <t>72,0</t>
  </si>
  <si>
    <t>257</t>
  </si>
  <si>
    <t>DOD-L1</t>
  </si>
  <si>
    <t xml:space="preserve">Schodišťová hrana, přírodní a zlatý elox  - viz celý popis L/1 </t>
  </si>
  <si>
    <t>-770295881</t>
  </si>
  <si>
    <t>77,6*1,05 'Přepočtené koeficientem množství</t>
  </si>
  <si>
    <t>258</t>
  </si>
  <si>
    <t>DOD-L2</t>
  </si>
  <si>
    <t xml:space="preserve">Hrana stupňů hlediště, přírodní elox - viz celý popis L/2 </t>
  </si>
  <si>
    <t>-1852688201</t>
  </si>
  <si>
    <t>72*1,05 'Přepočtené koeficientem množství</t>
  </si>
  <si>
    <t>259</t>
  </si>
  <si>
    <t>776501811</t>
  </si>
  <si>
    <t>Demontáž povlakových podlahovin ze stěn výšky do 2 m</t>
  </si>
  <si>
    <t>-244907095</t>
  </si>
  <si>
    <t xml:space="preserve">Poznámka k souboru cen:_x000D_
1. Cenou -1830 se oceňuje i sejmutí podložky volně položené._x000D_
</t>
  </si>
  <si>
    <t>"B6"</t>
  </si>
  <si>
    <t>7,9*0,95</t>
  </si>
  <si>
    <t>260</t>
  </si>
  <si>
    <t>776991821</t>
  </si>
  <si>
    <t>Ostatní práce odstranění lepidla ručně z podlah</t>
  </si>
  <si>
    <t>1206558042</t>
  </si>
  <si>
    <t>"sch"</t>
  </si>
  <si>
    <t>261</t>
  </si>
  <si>
    <t>776999</t>
  </si>
  <si>
    <t xml:space="preserve">M+D Čistící koberec vč. rámu nebo lišty - viz popis </t>
  </si>
  <si>
    <t>-1173240314</t>
  </si>
  <si>
    <t>1,18*2,5</t>
  </si>
  <si>
    <t>262</t>
  </si>
  <si>
    <t>998776103</t>
  </si>
  <si>
    <t>Přesun hmot pro podlahy povlakové stanovený z hmotnosti přesunovaného materiálu vodorovná dopravní vzdálenost do 50 m v objektech výšky přes 12 do 24 m</t>
  </si>
  <si>
    <t>-557475387</t>
  </si>
  <si>
    <t>781</t>
  </si>
  <si>
    <t>Dokončovací práce - obklady</t>
  </si>
  <si>
    <t>263</t>
  </si>
  <si>
    <t>781471810</t>
  </si>
  <si>
    <t>Demontáž obkladů z dlaždic keramických kladených do malty</t>
  </si>
  <si>
    <t>-1967004353</t>
  </si>
  <si>
    <t>2*(1,2+1,35)*1,8</t>
  </si>
  <si>
    <t>(1,35+0,1+1,585+3,0+0,15+1,6+2,135+5,0)*1,8</t>
  </si>
  <si>
    <t>(1,2+0,15+1,68+3,5+3,6)*1,8</t>
  </si>
  <si>
    <t>264</t>
  </si>
  <si>
    <t>781474117</t>
  </si>
  <si>
    <t>Montáž obkladů vnitřních stěn z dlaždic keramických lepených flexibilním lepidlem maloformátových hladkých přes 35 do 45 ks/m2</t>
  </si>
  <si>
    <t>-1136166730</t>
  </si>
  <si>
    <t xml:space="preserve">Poznámka k souboru cen:_x000D_
1. Položky jsou určeny pro všechny druhy povrchových úprav._x000D_
</t>
  </si>
  <si>
    <t>(3,4+2,125+5,0+3,31+4,4)*2,4</t>
  </si>
  <si>
    <t>2*(0,9+1,24)*2,4*2</t>
  </si>
  <si>
    <t>0,585*2,4*2</t>
  </si>
  <si>
    <t>(3,35+3,3+3,5+2,13)*2,4</t>
  </si>
  <si>
    <t>2*(0,9+1,25)*2,4*3</t>
  </si>
  <si>
    <t>-0,7*2,1*2</t>
  </si>
  <si>
    <t>-0,7*1,97*2*5</t>
  </si>
  <si>
    <t>265</t>
  </si>
  <si>
    <t>59761255</t>
  </si>
  <si>
    <t>obklad keramický hladký přes 35 do 45ks/m2</t>
  </si>
  <si>
    <t>-141345769</t>
  </si>
  <si>
    <t>118,816*1,1 'Přepočtené koeficientem množství</t>
  </si>
  <si>
    <t>266</t>
  </si>
  <si>
    <t>78147919</t>
  </si>
  <si>
    <t>Montáž obkladů vnitřních stěn z dlaždic keramických Příplatek k cenám za spárovací tmel</t>
  </si>
  <si>
    <t>1989842692</t>
  </si>
  <si>
    <t>267</t>
  </si>
  <si>
    <t>781479191</t>
  </si>
  <si>
    <t>Montáž obkladů vnitřních stěn z dlaždic keramických Příplatek k cenám za plochu do 10 m2 jednotlivě</t>
  </si>
  <si>
    <t>1757584722</t>
  </si>
  <si>
    <t>268</t>
  </si>
  <si>
    <t>781491012</t>
  </si>
  <si>
    <t>Montáž zrcadel lepených silikonovým tmelem na podkladní omítku, plochy přes 1 m2</t>
  </si>
  <si>
    <t>2094482742</t>
  </si>
  <si>
    <t>1,775*0,9*2</t>
  </si>
  <si>
    <t>269</t>
  </si>
  <si>
    <t>63465126</t>
  </si>
  <si>
    <t>zrcadlo nemontované čiré tl 5mm max rozměr 3210x2250mm</t>
  </si>
  <si>
    <t>-40091473</t>
  </si>
  <si>
    <t>3,195*1,1 'Přepočtené koeficientem množství</t>
  </si>
  <si>
    <t>270</t>
  </si>
  <si>
    <t>781494111-N</t>
  </si>
  <si>
    <t>Obklad - dokončující práce profily nerezové ukončovací lepené flexibilním lepidlem rohové a ukončovací - druh viz popis TZ</t>
  </si>
  <si>
    <t>-1808633177</t>
  </si>
  <si>
    <t>2,65*3</t>
  </si>
  <si>
    <t>2*(1,2+1,35)</t>
  </si>
  <si>
    <t>(3,4+2,125+5,0+3,31+4,4)</t>
  </si>
  <si>
    <t>2*(0,9+1,24)*2</t>
  </si>
  <si>
    <t>0,585*2</t>
  </si>
  <si>
    <t>(3,35+3,3+3,5+2,13)</t>
  </si>
  <si>
    <t>2*(0,9+1,25)*3</t>
  </si>
  <si>
    <t>"zr"</t>
  </si>
  <si>
    <t>2*(1,775+0,9)*2</t>
  </si>
  <si>
    <t>271</t>
  </si>
  <si>
    <t>781495111</t>
  </si>
  <si>
    <t>Příprava podkladu před provedením obkladu nátěr penetrační na stěnu</t>
  </si>
  <si>
    <t>967890751</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</si>
  <si>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</si>
  <si>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272</t>
  </si>
  <si>
    <t>781495115</t>
  </si>
  <si>
    <t>Obklad - dokončující práce ostatní práce spárování silikonem</t>
  </si>
  <si>
    <t>1969142314</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</si>
  <si>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</si>
  <si>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273</t>
  </si>
  <si>
    <t>781495185</t>
  </si>
  <si>
    <t>Obklad - dokončující práce pracnější řezání obkladaček rovné</t>
  </si>
  <si>
    <t>-672350350</t>
  </si>
  <si>
    <t>274</t>
  </si>
  <si>
    <t>781495192</t>
  </si>
  <si>
    <t>Obklad - dokončující práce Příplatek k ceně obkladů za parketový vzor</t>
  </si>
  <si>
    <t>-644663789</t>
  </si>
  <si>
    <t>275</t>
  </si>
  <si>
    <t>781495211</t>
  </si>
  <si>
    <t>Čištění vnitřních ploch po provedení obkladu stěn chemickými prostředky</t>
  </si>
  <si>
    <t>1602065040</t>
  </si>
  <si>
    <t>276</t>
  </si>
  <si>
    <t>781-TR/1</t>
  </si>
  <si>
    <t>M+D Umyvadlová deska z umělého kamene o rozměrech 530x1775mm, nos 100mm. Dodávka včetně 3 ks nerezových konzolí ( broušená nerez) 500x150mm z trubek obdelníkového průřezu 40x20mm. V desce bude proveden otvor pro zápustné umyvadlo a mýdelník ( dodávak ZTI). Umělý kámen tl. 13mm lepený na DTDL 2x18mm. Levé a pravé provedení. V desce otvor 200x250mm ( vhoz pro použité ručníky) s bočním lemováním umělým kamenem v tl.50mm- dle požadavku - viz celý popis TR/1</t>
  </si>
  <si>
    <t>-447749909</t>
  </si>
  <si>
    <t>277</t>
  </si>
  <si>
    <t>998781103</t>
  </si>
  <si>
    <t>Přesun hmot pro obklady keramické stanovený z hmotnosti přesunovaného materiálu vodorovná dopravní vzdálenost do 50 m v objektech výšky přes 12 do 24 m</t>
  </si>
  <si>
    <t>858055445</t>
  </si>
  <si>
    <t>783</t>
  </si>
  <si>
    <t>Dokončovací práce - nátěry</t>
  </si>
  <si>
    <t>278</t>
  </si>
  <si>
    <t>783009421</t>
  </si>
  <si>
    <t>Bezpečnostní šrafování rohových hran stěnových nebo podlahových</t>
  </si>
  <si>
    <t>-92518567</t>
  </si>
  <si>
    <t xml:space="preserve">Poznámka k souboru cen:_x000D_
1. Cenu -9421 lze použít pro nátěr schodišťových apod. hran, kdy celková šířka natírané plochy nepřesáhne 100 mm._x000D_
</t>
  </si>
  <si>
    <t>279</t>
  </si>
  <si>
    <t>783301311</t>
  </si>
  <si>
    <t>Příprava podkladu zámečnických konstrukcí před provedením nátěru odmaštění odmašťovačem vodou ředitelným</t>
  </si>
  <si>
    <t>-533715830</t>
  </si>
  <si>
    <t>280</t>
  </si>
  <si>
    <t>783344101</t>
  </si>
  <si>
    <t>Základní nátěr zámečnických konstrukcí jednonásobný polyuretanový</t>
  </si>
  <si>
    <t>535078526</t>
  </si>
  <si>
    <t>281</t>
  </si>
  <si>
    <t>783347101</t>
  </si>
  <si>
    <t>Krycí nátěr (email) zámečnických konstrukcí jednonásobný polyuretanový</t>
  </si>
  <si>
    <t>-833043042</t>
  </si>
  <si>
    <t>282</t>
  </si>
  <si>
    <t>783823135</t>
  </si>
  <si>
    <t>Penetrační nátěr omítek hladkých omítek hladkých, zrnitých tenkovrstvých nebo štukových stupně členitosti 1 a 2 silikonový</t>
  </si>
  <si>
    <t>-348950210</t>
  </si>
  <si>
    <t>" fasáda"</t>
  </si>
  <si>
    <t>603,0</t>
  </si>
  <si>
    <t>283</t>
  </si>
  <si>
    <t>783827425</t>
  </si>
  <si>
    <t>Krycí (ochranný ) nátěr omítek dvojnásobný hladkých omítek hladkých, zrnitých tenkovrstvých nebo štukových stupně členitosti 1 a 2 silikonový</t>
  </si>
  <si>
    <t>515865979</t>
  </si>
  <si>
    <t>784</t>
  </si>
  <si>
    <t>Dokončovací práce - malby a tapety</t>
  </si>
  <si>
    <t>284</t>
  </si>
  <si>
    <t>784121001</t>
  </si>
  <si>
    <t>Oškrabání malby v místnostech výšky do 3,80 m</t>
  </si>
  <si>
    <t>573130259</t>
  </si>
  <si>
    <t xml:space="preserve">Poznámka k souboru cen:_x000D_
1. Cenami souboru cen se oceňuje jakýkoli počet současně škrabaných vrstev barvy._x000D_
</t>
  </si>
  <si>
    <t>"strop"</t>
  </si>
  <si>
    <t>2,75+22,4+24,9+20,4+66,25+15,75+9,6+6,18</t>
  </si>
  <si>
    <t>"stěny"</t>
  </si>
  <si>
    <t>7,2*2,27</t>
  </si>
  <si>
    <t>19,2*2,88</t>
  </si>
  <si>
    <t>20,0*2,92</t>
  </si>
  <si>
    <t>19,2*2,65</t>
  </si>
  <si>
    <t>41,75*2,25</t>
  </si>
  <si>
    <t>16,5*2,27</t>
  </si>
  <si>
    <t>18,8*3,85</t>
  </si>
  <si>
    <t>10,0*3,55</t>
  </si>
  <si>
    <t>8,9+25,5+232,2+23,4+6,97+11,0+193,0+9,3+2,8+11,2</t>
  </si>
  <si>
    <t>17,9*2,88</t>
  </si>
  <si>
    <t>59,6*2,15</t>
  </si>
  <si>
    <t>52,6*16,0</t>
  </si>
  <si>
    <t>21,0*5,17</t>
  </si>
  <si>
    <t>10,7*3</t>
  </si>
  <si>
    <t>4,98*4,5</t>
  </si>
  <si>
    <t>148,0*3,6</t>
  </si>
  <si>
    <t>13,2*3,1</t>
  </si>
  <si>
    <t>6,9*2,15</t>
  </si>
  <si>
    <t>15,2*3,1</t>
  </si>
  <si>
    <t>10,36+12,35+15,17+60,17+17,92+15,5+8,887+14,23+38,0+15,65+13,52+65,9+147,0+18,15+15,17+12,0</t>
  </si>
  <si>
    <t>13,0*2,95</t>
  </si>
  <si>
    <t>20,75*2,65</t>
  </si>
  <si>
    <t>11,5*2,6</t>
  </si>
  <si>
    <t>31,8*4,6</t>
  </si>
  <si>
    <t>22,3*4,6</t>
  </si>
  <si>
    <t>16,0*3,0</t>
  </si>
  <si>
    <t>12,11*2,8</t>
  </si>
  <si>
    <t>11,5*2,9</t>
  </si>
  <si>
    <t>63,2*2,9</t>
  </si>
  <si>
    <t>20,12*2,8</t>
  </si>
  <si>
    <t>11,7*3,0</t>
  </si>
  <si>
    <t>36,9*4,6</t>
  </si>
  <si>
    <t>42,25*4,6</t>
  </si>
  <si>
    <t>21,8*2,65</t>
  </si>
  <si>
    <t>37,0</t>
  </si>
  <si>
    <t>31,3*6,0</t>
  </si>
  <si>
    <t>-(1026,054+416,808)</t>
  </si>
  <si>
    <t>-3789,667</t>
  </si>
  <si>
    <t>3789,667/100*90</t>
  </si>
  <si>
    <t>285</t>
  </si>
  <si>
    <t>784121003</t>
  </si>
  <si>
    <t>Oškrabání malby v místnostech výšky přes 3,80 do 5,00 m</t>
  </si>
  <si>
    <t>-1071628330</t>
  </si>
  <si>
    <t>9,6</t>
  </si>
  <si>
    <t>60,17+17,92+65,9+147,0+18,15</t>
  </si>
  <si>
    <t>-1140,06</t>
  </si>
  <si>
    <t>1140,06/100*90</t>
  </si>
  <si>
    <t>286</t>
  </si>
  <si>
    <t>784121005</t>
  </si>
  <si>
    <t>Oškrabání malby v místnostech výšky přes 5,00 m</t>
  </si>
  <si>
    <t>541987703</t>
  </si>
  <si>
    <t>23,4+8,75</t>
  </si>
  <si>
    <t>-463,12</t>
  </si>
  <si>
    <t>463,12/100*90</t>
  </si>
  <si>
    <t>287</t>
  </si>
  <si>
    <t>784181121</t>
  </si>
  <si>
    <t>Penetrace podkladu jednonásobná hloubková v místnostech výšky do 3,80 m</t>
  </si>
  <si>
    <t>1667681601</t>
  </si>
  <si>
    <t>288</t>
  </si>
  <si>
    <t>784181123</t>
  </si>
  <si>
    <t>Penetrace podkladu jednonásobná hloubková v místnostech výšky přes 3,80 do 5,00 m</t>
  </si>
  <si>
    <t>-175712390</t>
  </si>
  <si>
    <t>"vč.D.1.1.10-12"</t>
  </si>
  <si>
    <t>465,0</t>
  </si>
  <si>
    <t>289</t>
  </si>
  <si>
    <t>784181125</t>
  </si>
  <si>
    <t>Penetrace podkladu jednonásobná hloubková v místnostech výšky přes 5,00 m</t>
  </si>
  <si>
    <t>-18343835</t>
  </si>
  <si>
    <t>23,4-8,75</t>
  </si>
  <si>
    <t>290</t>
  </si>
  <si>
    <t>784211101</t>
  </si>
  <si>
    <t>Malby z malířských směsí otěruvzdorných za mokra dvojnásobné, bílé za mokra otěruvzdorné výborně v místnostech výšky do 3,80 m</t>
  </si>
  <si>
    <t>-959572916</t>
  </si>
  <si>
    <t>291</t>
  </si>
  <si>
    <t>784211103</t>
  </si>
  <si>
    <t>Malby z malířských směsí otěruvzdorných za mokra dvojnásobné, bílé za mokra otěruvzdorné výborně v místnostech výšky přes 3,80 do 5,00 m</t>
  </si>
  <si>
    <t>-2096778917</t>
  </si>
  <si>
    <t>292</t>
  </si>
  <si>
    <t>784211105</t>
  </si>
  <si>
    <t>Malby z malířských směsí otěruvzdorných za mokra dvojnásobné, bílé za mokra otěruvzdorné výborně v místnostech výšky přes 5,00 m</t>
  </si>
  <si>
    <t>-1841058731</t>
  </si>
  <si>
    <t>293</t>
  </si>
  <si>
    <t>784211165</t>
  </si>
  <si>
    <t>Malby z malířských směsí otěruvzdorných za mokra Příplatek k cenám dvojnásobných maleb za provádění barevné malby tónované na tónovacích automatech, v odstínu sytém</t>
  </si>
  <si>
    <t>750627216</t>
  </si>
  <si>
    <t>(3789,667+1605,06+445,62-700,0)/2</t>
  </si>
  <si>
    <t>294</t>
  </si>
  <si>
    <t>784211167</t>
  </si>
  <si>
    <t>Malby z malířských směsí otěruvzdorných za mokra Příplatek k cenám dvojnásobných maleb za provádění barevné malby tónované na tónovacích automatech, v odstínu náročném</t>
  </si>
  <si>
    <t>1879685697</t>
  </si>
  <si>
    <t>I</t>
  </si>
  <si>
    <t>Interiér</t>
  </si>
  <si>
    <t>295</t>
  </si>
  <si>
    <t>I01</t>
  </si>
  <si>
    <t xml:space="preserve">M+D Divadelní křeslo do prostoru hlediště - viz celý popis S/1 _x000D_
(Doprava, montáž včetně kotvícího materiálu a likvidace odpadu po montáži u pevných křesel) _x000D_
</t>
  </si>
  <si>
    <t>144414419</t>
  </si>
  <si>
    <t>296</t>
  </si>
  <si>
    <t>I02</t>
  </si>
  <si>
    <t xml:space="preserve">M+D Divadelní křeslo do prostoru balkonu - viz celý popis S/2 _x000D_
(Doprava, montáž včetně kotvícího materiálu a likvidace odpadu po montáži u pevných křesel) _x000D_
</t>
  </si>
  <si>
    <t>-475101982</t>
  </si>
  <si>
    <t>297</t>
  </si>
  <si>
    <t>I03</t>
  </si>
  <si>
    <t xml:space="preserve">M+D Divadelní židle - prostor lóží - viz celý popis S/3 </t>
  </si>
  <si>
    <t>1985729358</t>
  </si>
  <si>
    <t>O</t>
  </si>
  <si>
    <t>Ostatní</t>
  </si>
  <si>
    <t>298</t>
  </si>
  <si>
    <t>O1</t>
  </si>
  <si>
    <t>Bezpečnostní a výstražné tabulky</t>
  </si>
  <si>
    <t>-459293272</t>
  </si>
  <si>
    <t>R</t>
  </si>
  <si>
    <t>Repase</t>
  </si>
  <si>
    <t>299</t>
  </si>
  <si>
    <t>R1</t>
  </si>
  <si>
    <t>Demontáž,očištění,nový nátěr, seřízení stávajícího mechanismu otevírání klapek odvodu kouře a tepla - viz celý popis R1</t>
  </si>
  <si>
    <t>540347202</t>
  </si>
  <si>
    <t>300</t>
  </si>
  <si>
    <t>R2</t>
  </si>
  <si>
    <t>Obroušení + nový finální nátěr, seřízení,promazání na doplnění (zkrácení) dorazu posuvných vrat - viz celý popis R2</t>
  </si>
  <si>
    <t>1479029841</t>
  </si>
  <si>
    <t>301</t>
  </si>
  <si>
    <t>R4</t>
  </si>
  <si>
    <t>Demontáž dřevěného akustického obkladu pro provedení VZT(ÚT) a jeho zpětná montáž + drobné úpravy - viz celý popis R4</t>
  </si>
  <si>
    <t>1238833328</t>
  </si>
  <si>
    <t>302</t>
  </si>
  <si>
    <t>R5</t>
  </si>
  <si>
    <t>Odstranění stávajícího nátěru dřevěného schodiště na pódium + nový nátěr - viz celý popis R5</t>
  </si>
  <si>
    <t>933926558</t>
  </si>
  <si>
    <t>303</t>
  </si>
  <si>
    <t>R6</t>
  </si>
  <si>
    <t>Zprovoznění stávajícího odvodu kouře a tepla ve skořepině - viz celý popis R6</t>
  </si>
  <si>
    <t>-137687578</t>
  </si>
  <si>
    <t>304</t>
  </si>
  <si>
    <t>R8</t>
  </si>
  <si>
    <t>Odstranění nátěru , přebroušení, (lokální vytmelení) a nový nátěr dřevěných dělících stěn na balkóně - viz celý popis R8</t>
  </si>
  <si>
    <t>681948415</t>
  </si>
  <si>
    <t>305</t>
  </si>
  <si>
    <t>R9</t>
  </si>
  <si>
    <t>popuštění roštu kabeláže pod rám VZT jednotky - viz celý popis R9</t>
  </si>
  <si>
    <t>122532718</t>
  </si>
  <si>
    <t>306</t>
  </si>
  <si>
    <t>R10</t>
  </si>
  <si>
    <t>Repase stávajících okenních výplní - viz celý popis R10</t>
  </si>
  <si>
    <t>-1451294305</t>
  </si>
  <si>
    <t>307</t>
  </si>
  <si>
    <t>R11</t>
  </si>
  <si>
    <t>Repase stávajících dveří do lóží - viz celý popis R11</t>
  </si>
  <si>
    <t>406601582</t>
  </si>
  <si>
    <t>308</t>
  </si>
  <si>
    <t>R12</t>
  </si>
  <si>
    <t>Repase dřevěného obkladu - viz celý popis R12</t>
  </si>
  <si>
    <t>839848047</t>
  </si>
  <si>
    <t>2*9,0*1,75</t>
  </si>
  <si>
    <t>-0,7*1,75*12</t>
  </si>
  <si>
    <t>309</t>
  </si>
  <si>
    <t>R12d</t>
  </si>
  <si>
    <t>Repase - doplnění dřevěného obkladu - viz celý popis R12</t>
  </si>
  <si>
    <t>314844281</t>
  </si>
  <si>
    <t>(1,18+2,4+1,18)*3,0</t>
  </si>
  <si>
    <t>310</t>
  </si>
  <si>
    <t>R13</t>
  </si>
  <si>
    <t>repase revizních dvířek 600x1200mm - viz celý popis R13</t>
  </si>
  <si>
    <t>519630892</t>
  </si>
  <si>
    <t>S</t>
  </si>
  <si>
    <t>Sanitární doplňky</t>
  </si>
  <si>
    <t>311</t>
  </si>
  <si>
    <t>SN-M</t>
  </si>
  <si>
    <t xml:space="preserve">Montáž sanitárních doplňků vč. kotvení - viz poipis </t>
  </si>
  <si>
    <t>-763814701</t>
  </si>
  <si>
    <t>312</t>
  </si>
  <si>
    <t>DOD-SA1</t>
  </si>
  <si>
    <t>Držák na toaletní papír vč. kotvení - viz celý popis SA1</t>
  </si>
  <si>
    <t>-978614356</t>
  </si>
  <si>
    <t>313</t>
  </si>
  <si>
    <t>DOD-SA2</t>
  </si>
  <si>
    <t>Zásobník papírových ručníků vč. kotvení - viz celý popis SA2</t>
  </si>
  <si>
    <t>-1937027868</t>
  </si>
  <si>
    <t>314</t>
  </si>
  <si>
    <t>DOD-SA3</t>
  </si>
  <si>
    <t>Zásobník na hygienické sáčky vč. kotvení - viz celý popis SA3</t>
  </si>
  <si>
    <t>1618733532</t>
  </si>
  <si>
    <t>315</t>
  </si>
  <si>
    <t>DOD-SA4</t>
  </si>
  <si>
    <t>WC souprava nástěnná  vč. kotvení - viz celý popis SA4</t>
  </si>
  <si>
    <t>1802109269</t>
  </si>
  <si>
    <t>316</t>
  </si>
  <si>
    <t>DOD-SA5</t>
  </si>
  <si>
    <t>Nerezový koš - viz celý popis SA5</t>
  </si>
  <si>
    <t>1900338933</t>
  </si>
  <si>
    <t>317</t>
  </si>
  <si>
    <t>DOD-SA6</t>
  </si>
  <si>
    <t>Drátěný odpadkový koš - viz celý popis SA6</t>
  </si>
  <si>
    <t>1381352480</t>
  </si>
  <si>
    <t>318</t>
  </si>
  <si>
    <t>DOD-SA7</t>
  </si>
  <si>
    <t>Vestavěný dávkovač mýdla - viz celý popis SA7</t>
  </si>
  <si>
    <t>37699597</t>
  </si>
  <si>
    <t>D.1.4.1 - Soupis prací -  VYTÁPĚNÍ</t>
  </si>
  <si>
    <t xml:space="preserve">    731 - Ústřední vytápění</t>
  </si>
  <si>
    <t>731</t>
  </si>
  <si>
    <t>Ústřední vytápění</t>
  </si>
  <si>
    <t xml:space="preserve">Vytápění - viz přiložený samostatný rozpočet </t>
  </si>
  <si>
    <t>kpl</t>
  </si>
  <si>
    <t>1760817960</t>
  </si>
  <si>
    <t>D.1.4.2 - Soupis prací - VZDUCHOTECHNIKA</t>
  </si>
  <si>
    <t xml:space="preserve">    751 - Vzduchotechnika</t>
  </si>
  <si>
    <t>751</t>
  </si>
  <si>
    <t>Vzduchotechnika</t>
  </si>
  <si>
    <t xml:space="preserve">Vzduchotechnika - viz přiložený samostatný rozpočet </t>
  </si>
  <si>
    <t>96161238</t>
  </si>
  <si>
    <t>D.1.4.3 - Soupis prací - MĚŘENÍ A REGULACE</t>
  </si>
  <si>
    <t>M - Práce a dodávky M</t>
  </si>
  <si>
    <t xml:space="preserve">    36-M - Montáž prov.,měř. a regul. zařízení</t>
  </si>
  <si>
    <t>Práce a dodávky M</t>
  </si>
  <si>
    <t>36-M</t>
  </si>
  <si>
    <t>Montáž prov.,měř. a regul. zařízení</t>
  </si>
  <si>
    <t>360</t>
  </si>
  <si>
    <t xml:space="preserve">MaR - viz přiložený samostatný rozpočet </t>
  </si>
  <si>
    <t>-729084116</t>
  </si>
  <si>
    <t>D.1.4.4 - Soupis prací - ELEKTROINSTALACE</t>
  </si>
  <si>
    <t xml:space="preserve">    741 - Elektromontáže</t>
  </si>
  <si>
    <t>Elektromontáže</t>
  </si>
  <si>
    <t xml:space="preserve">Elektroinstalace - viz přiložený samostatný rozpočet </t>
  </si>
  <si>
    <t>1768878230</t>
  </si>
  <si>
    <t>D.1.4.5 - Soupis prací - ZDRAVOTECHNIKA</t>
  </si>
  <si>
    <t>PSV - PSV</t>
  </si>
  <si>
    <t xml:space="preserve">    721- - Zdravotechnika </t>
  </si>
  <si>
    <t>721-</t>
  </si>
  <si>
    <t xml:space="preserve">Zdravotechnika </t>
  </si>
  <si>
    <t>721</t>
  </si>
  <si>
    <t>Zdravotechnika - viz přiložený samostatný rozpočet</t>
  </si>
  <si>
    <t>-1153143848</t>
  </si>
  <si>
    <t>D.1.4.6 - Soupis prací - DOPLNĚNÍ OZVUČENÍ</t>
  </si>
  <si>
    <t xml:space="preserve">    742 - Elektroinstalace - slaboproud</t>
  </si>
  <si>
    <t>742</t>
  </si>
  <si>
    <t>Elektroinstalace - slaboproud</t>
  </si>
  <si>
    <t>742-o</t>
  </si>
  <si>
    <t>Doplnění ozvučení - viz přiložený samostatný rozpočet</t>
  </si>
  <si>
    <t>617520654</t>
  </si>
  <si>
    <t xml:space="preserve">2 - Vedlejší a ostatní náklady </t>
  </si>
  <si>
    <t xml:space="preserve">2.1 - Soupis prací - Vedlejší a ostatní náklady </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</si>
  <si>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</si>
  <si>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</si>
  <si>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</si>
  <si>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</si>
  <si>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</si>
  <si>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</si>
  <si>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</si>
  <si>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</si>
  <si>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</si>
  <si>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</si>
  <si>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</si>
  <si>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011002000</t>
  </si>
  <si>
    <t>Průzkumné práce</t>
  </si>
  <si>
    <t>…</t>
  </si>
  <si>
    <t>1024</t>
  </si>
  <si>
    <t>-624125949</t>
  </si>
  <si>
    <t>012</t>
  </si>
  <si>
    <t xml:space="preserve">Stratigrafický průzkum na dveřích a obložkách – viz stanovisko památkové péče </t>
  </si>
  <si>
    <t>1257876227</t>
  </si>
  <si>
    <t>013254000</t>
  </si>
  <si>
    <t>Dokumentace skutečného provedení stavby</t>
  </si>
  <si>
    <t>-1635517547</t>
  </si>
  <si>
    <t>0133</t>
  </si>
  <si>
    <t xml:space="preserve">Dokumentace rozmístění výustek VZT v podlaze balkónu dle skutečnosti zjištěné na stavbě </t>
  </si>
  <si>
    <t>-1059388350</t>
  </si>
  <si>
    <t>0134</t>
  </si>
  <si>
    <t xml:space="preserve">Dílenská dokumentace rozmístění a technického řešení divadelních křesel </t>
  </si>
  <si>
    <t>26153977</t>
  </si>
  <si>
    <t>0135</t>
  </si>
  <si>
    <t>kopané sondy do hloubky 1m pro zjištění stavu stávající hydroizolace kolem místnosti 1.13</t>
  </si>
  <si>
    <t>-1562480314</t>
  </si>
  <si>
    <t>VRN2</t>
  </si>
  <si>
    <t>Příprava staveniště</t>
  </si>
  <si>
    <t>020001000</t>
  </si>
  <si>
    <t>1713943746</t>
  </si>
  <si>
    <t>VRN3</t>
  </si>
  <si>
    <t>Zařízení staveniště</t>
  </si>
  <si>
    <t>030001000</t>
  </si>
  <si>
    <t>-1176059474</t>
  </si>
  <si>
    <t>032002000</t>
  </si>
  <si>
    <t>Vybavení staveniště</t>
  </si>
  <si>
    <t>536221996</t>
  </si>
  <si>
    <t>033002000</t>
  </si>
  <si>
    <t>Připojení staveniště na inženýrské sítě</t>
  </si>
  <si>
    <t>-40093003</t>
  </si>
  <si>
    <t>034002000</t>
  </si>
  <si>
    <t>Zabezpečení staveniště</t>
  </si>
  <si>
    <t>-494694385</t>
  </si>
  <si>
    <t>035002000</t>
  </si>
  <si>
    <t>Pronájmy ploch, objektů</t>
  </si>
  <si>
    <t>-1294041319</t>
  </si>
  <si>
    <t>039002000</t>
  </si>
  <si>
    <t>Zrušení zařízení staveniště</t>
  </si>
  <si>
    <t>1560749100</t>
  </si>
  <si>
    <t>VRN4</t>
  </si>
  <si>
    <t>Inženýrská činnost</t>
  </si>
  <si>
    <t>040001000</t>
  </si>
  <si>
    <t>-544029752</t>
  </si>
  <si>
    <t>042703</t>
  </si>
  <si>
    <t xml:space="preserve">Náklady na vzorkování materiálů a výrobků </t>
  </si>
  <si>
    <t>-299235778</t>
  </si>
  <si>
    <t>VRN7</t>
  </si>
  <si>
    <t>Provozní vlivy</t>
  </si>
  <si>
    <t>070001000</t>
  </si>
  <si>
    <t>-622917089</t>
  </si>
  <si>
    <t>VRN9</t>
  </si>
  <si>
    <t>Ostatní náklady</t>
  </si>
  <si>
    <t>090001000</t>
  </si>
  <si>
    <t>-1977845160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</si>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</sst>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41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2" borderId="20" xfId="0" applyFont="1" applyFill="1" applyBorder="1" applyAlignment="1" applyProtection="1">
      <alignment horizontal="left" vertical="center"/>
      <protection locked="0"/>
    </xf>
    <xf numFmtId="0" fontId="37"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0" fontId="30" fillId="0" borderId="0" xfId="0" applyFont="1" applyAlignment="1" applyProtection="1">
      <alignment horizontal="left" vertical="center" wrapText="1"/>
    </xf>
    <xf numFmtId="0" fontId="22" fillId="4" borderId="8"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4" fillId="0" borderId="0" xfId="0" applyNumberFormat="1" applyFont="1" applyAlignment="1" applyProtection="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4" fontId="27" fillId="0" borderId="0" xfId="0" applyNumberFormat="1" applyFont="1" applyAlignment="1" applyProtection="1">
      <alignment horizontal="right" vertical="center"/>
    </xf>
    <xf numFmtId="0" fontId="27" fillId="0" borderId="0" xfId="0" applyFont="1" applyAlignment="1" applyProtection="1">
      <alignment vertical="center"/>
    </xf>
    <xf numFmtId="0" fontId="22" fillId="4" borderId="8"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7" fillId="0" borderId="0" xfId="0" applyNumberFormat="1"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4" fontId="24"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6"/>
  <sheetViews>
    <sheetView showGridLines="0" topLeftCell="A49" workbookViewId="0"/>
  </sheetViews>
  <sheetFormatPr defaultRowHeight="15"/>
  <cols>
    <col min="1" max="1" width="7.1640625" style="1" customWidth="1"/>
    <col min="2" max="2" width="1.5" style="1" customWidth="1"/>
    <col min="3" max="3" width="3.5" style="1" customWidth="1"/>
    <col min="4" max="33" width="2.33203125" style="1" customWidth="1"/>
    <col min="34" max="34" width="2.83203125" style="1" customWidth="1"/>
    <col min="35" max="35" width="27.1640625" style="1" customWidth="1"/>
    <col min="36" max="37" width="2.1640625" style="1" customWidth="1"/>
    <col min="38" max="38" width="7.1640625" style="1" customWidth="1"/>
    <col min="39" max="39" width="2.83203125" style="1" customWidth="1"/>
    <col min="40" max="40" width="11.5" style="1" customWidth="1"/>
    <col min="41" max="41" width="6.5" style="1" customWidth="1"/>
    <col min="42" max="42" width="3.5" style="1" customWidth="1"/>
    <col min="43" max="43" width="13.5" style="1" customWidth="1"/>
    <col min="44" max="44" width="11.6640625" style="1" customWidth="1"/>
    <col min="45" max="47" width="22.1640625" style="1" hidden="1" customWidth="1"/>
    <col min="48" max="49" width="18.5" style="1" hidden="1" customWidth="1"/>
    <col min="50" max="51" width="21.5" style="1" hidden="1" customWidth="1"/>
    <col min="52" max="52" width="18.5" style="1" hidden="1" customWidth="1"/>
    <col min="53" max="53" width="16.5" style="1" hidden="1" customWidth="1"/>
    <col min="54" max="54" width="21.5" style="1" hidden="1" customWidth="1"/>
    <col min="55" max="55" width="18.5" style="1" hidden="1" customWidth="1"/>
    <col min="56" max="56" width="16.5" style="1" hidden="1" customWidth="1"/>
    <col min="57" max="57" width="57" style="1" customWidth="1"/>
    <col min="71" max="91" width="9.1640625" style="1" hidden="1"/>
  </cols>
  <sheetData>
    <row r="1" spans="1:74" ht="11.25">
      <c r="A1" s="18" t="s">
        <v>0</v>
      </c>
      <c r="AZ1" s="18" t="s">
        <v>1</v>
      </c>
      <c r="BA1" s="18" t="s">
        <v>2</v>
      </c>
      <c r="BB1" s="18" t="s">
        <v>3</v>
      </c>
      <c r="BT1" s="18" t="s">
        <v>4</v>
      </c>
      <c r="BU1" s="18" t="s">
        <v>4</v>
      </c>
      <c r="BV1" s="18" t="s">
        <v>5</v>
      </c>
    </row>
    <row r="2" spans="1:74" s="1" customFormat="1" ht="36.950000000000003" customHeight="1">
      <c r="AR2" s="376"/>
      <c r="AS2" s="376"/>
      <c r="AT2" s="376"/>
      <c r="AU2" s="376"/>
      <c r="AV2" s="376"/>
      <c r="AW2" s="376"/>
      <c r="AX2" s="376"/>
      <c r="AY2" s="376"/>
      <c r="AZ2" s="376"/>
      <c r="BA2" s="376"/>
      <c r="BB2" s="376"/>
      <c r="BC2" s="376"/>
      <c r="BD2" s="376"/>
      <c r="BE2" s="376"/>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60" t="s">
        <v>14</v>
      </c>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24"/>
      <c r="AQ5" s="24"/>
      <c r="AR5" s="22"/>
      <c r="BE5" s="357" t="s">
        <v>15</v>
      </c>
      <c r="BS5" s="19" t="s">
        <v>16</v>
      </c>
    </row>
    <row r="6" spans="1:74" s="1" customFormat="1" ht="36.950000000000003" customHeight="1">
      <c r="B6" s="23"/>
      <c r="C6" s="24"/>
      <c r="D6" s="30" t="s">
        <v>17</v>
      </c>
      <c r="E6" s="24"/>
      <c r="F6" s="24"/>
      <c r="G6" s="24"/>
      <c r="H6" s="24"/>
      <c r="I6" s="24"/>
      <c r="J6" s="24"/>
      <c r="K6" s="362" t="s">
        <v>18</v>
      </c>
      <c r="L6" s="361"/>
      <c r="M6" s="361"/>
      <c r="N6" s="361"/>
      <c r="O6" s="361"/>
      <c r="P6" s="361"/>
      <c r="Q6" s="361"/>
      <c r="R6" s="361"/>
      <c r="S6" s="361"/>
      <c r="T6" s="361"/>
      <c r="U6" s="361"/>
      <c r="V6" s="361"/>
      <c r="W6" s="361"/>
      <c r="X6" s="361"/>
      <c r="Y6" s="361"/>
      <c r="Z6" s="361"/>
      <c r="AA6" s="361"/>
      <c r="AB6" s="361"/>
      <c r="AC6" s="361"/>
      <c r="AD6" s="361"/>
      <c r="AE6" s="361"/>
      <c r="AF6" s="361"/>
      <c r="AG6" s="361"/>
      <c r="AH6" s="361"/>
      <c r="AI6" s="361"/>
      <c r="AJ6" s="361"/>
      <c r="AK6" s="361"/>
      <c r="AL6" s="361"/>
      <c r="AM6" s="361"/>
      <c r="AN6" s="361"/>
      <c r="AO6" s="361"/>
      <c r="AP6" s="24"/>
      <c r="AQ6" s="24"/>
      <c r="AR6" s="22"/>
      <c r="BE6" s="358"/>
      <c r="BS6" s="19" t="s">
        <v>16</v>
      </c>
    </row>
    <row r="7" spans="1:74" s="1" customFormat="1" ht="12" customHeight="1">
      <c r="B7" s="23"/>
      <c r="C7" s="24"/>
      <c r="D7" s="31" t="s">
        <v>19</v>
      </c>
      <c r="E7" s="24"/>
      <c r="F7" s="24"/>
      <c r="G7" s="24"/>
      <c r="H7" s="24"/>
      <c r="I7" s="24"/>
      <c r="J7" s="24"/>
      <c r="K7" s="29"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21</v>
      </c>
      <c r="AL7" s="24"/>
      <c r="AM7" s="24"/>
      <c r="AN7" s="29" t="s">
        <v>20</v>
      </c>
      <c r="AO7" s="24"/>
      <c r="AP7" s="24"/>
      <c r="AQ7" s="24"/>
      <c r="AR7" s="22"/>
      <c r="BE7" s="358"/>
      <c r="BS7" s="19" t="s">
        <v>16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58"/>
      <c r="BS8" s="19" t="s">
        <v>16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58"/>
      <c r="BS9" s="19" t="s">
        <v>16</v>
      </c>
    </row>
    <row r="10" spans="1:74" s="1" customFormat="1" ht="12" customHeight="1">
      <c r="B10" s="23"/>
      <c r="C10" s="24"/>
      <c r="D10" s="31"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27</v>
      </c>
      <c r="AL10" s="24"/>
      <c r="AM10" s="24"/>
      <c r="AN10" s="29" t="s">
        <v>20</v>
      </c>
      <c r="AO10" s="24"/>
      <c r="AP10" s="24"/>
      <c r="AQ10" s="24"/>
      <c r="AR10" s="22"/>
      <c r="BE10" s="358"/>
      <c r="BS10" s="19" t="s">
        <v>16</v>
      </c>
    </row>
    <row r="11" spans="1:74" s="1" customFormat="1" ht="18.399999999999999"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29</v>
      </c>
      <c r="AL11" s="24"/>
      <c r="AM11" s="24"/>
      <c r="AN11" s="29" t="s">
        <v>20</v>
      </c>
      <c r="AO11" s="24"/>
      <c r="AP11" s="24"/>
      <c r="AQ11" s="24"/>
      <c r="AR11" s="22"/>
      <c r="BE11" s="358"/>
      <c r="BS11" s="19" t="s">
        <v>16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58"/>
      <c r="BS12" s="19" t="s">
        <v>16</v>
      </c>
    </row>
    <row r="13" spans="1:74" s="1" customFormat="1" ht="12" customHeight="1">
      <c r="B13" s="23"/>
      <c r="C13" s="24"/>
      <c r="D13" s="31"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27</v>
      </c>
      <c r="AL13" s="24"/>
      <c r="AM13" s="24"/>
      <c r="AN13" s="33" t="s">
        <v>31</v>
      </c>
      <c r="AO13" s="24"/>
      <c r="AP13" s="24"/>
      <c r="AQ13" s="24"/>
      <c r="AR13" s="22"/>
      <c r="BE13" s="358"/>
      <c r="BS13" s="19" t="s">
        <v>16</v>
      </c>
    </row>
    <row r="14" spans="1:74" ht="12.75">
      <c r="B14" s="23"/>
      <c r="C14" s="24"/>
      <c r="D14" s="24"/>
      <c r="E14" s="363" t="s">
        <v>31</v>
      </c>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1" t="s">
        <v>29</v>
      </c>
      <c r="AL14" s="24"/>
      <c r="AM14" s="24"/>
      <c r="AN14" s="33" t="s">
        <v>31</v>
      </c>
      <c r="AO14" s="24"/>
      <c r="AP14" s="24"/>
      <c r="AQ14" s="24"/>
      <c r="AR14" s="22"/>
      <c r="BE14" s="358"/>
      <c r="BS14" s="19" t="s">
        <v>16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58"/>
      <c r="BS15" s="19" t="s">
        <v>4</v>
      </c>
    </row>
    <row r="16" spans="1:74" s="1" customFormat="1" ht="12" customHeight="1">
      <c r="B16" s="23"/>
      <c r="C16" s="24"/>
      <c r="D16" s="31"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27</v>
      </c>
      <c r="AL16" s="24"/>
      <c r="AM16" s="24"/>
      <c r="AN16" s="29" t="s">
        <v>20</v>
      </c>
      <c r="AO16" s="24"/>
      <c r="AP16" s="24"/>
      <c r="AQ16" s="24"/>
      <c r="AR16" s="22"/>
      <c r="BE16" s="358"/>
      <c r="BS16" s="19" t="s">
        <v>4</v>
      </c>
    </row>
    <row r="17" spans="1:71" s="1" customFormat="1" ht="18.399999999999999"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29</v>
      </c>
      <c r="AL17" s="24"/>
      <c r="AM17" s="24"/>
      <c r="AN17" s="29" t="s">
        <v>20</v>
      </c>
      <c r="AO17" s="24"/>
      <c r="AP17" s="24"/>
      <c r="AQ17" s="24"/>
      <c r="AR17" s="22"/>
      <c r="BE17" s="358"/>
      <c r="BS17" s="19" t="s">
        <v>34</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58"/>
      <c r="BS18" s="19" t="s">
        <v>6</v>
      </c>
    </row>
    <row r="19" spans="1:71" s="1" customFormat="1" ht="12" customHeight="1">
      <c r="B19" s="23"/>
      <c r="C19" s="24"/>
      <c r="D19" s="31"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27</v>
      </c>
      <c r="AL19" s="24"/>
      <c r="AM19" s="24"/>
      <c r="AN19" s="29" t="s">
        <v>20</v>
      </c>
      <c r="AO19" s="24"/>
      <c r="AP19" s="24"/>
      <c r="AQ19" s="24"/>
      <c r="AR19" s="22"/>
      <c r="BE19" s="358"/>
      <c r="BS19" s="19" t="s">
        <v>6</v>
      </c>
    </row>
    <row r="20" spans="1:71" s="1" customFormat="1" ht="18.399999999999999" customHeight="1">
      <c r="B20" s="23"/>
      <c r="C20" s="24"/>
      <c r="D20" s="24"/>
      <c r="E20" s="29" t="s">
        <v>36</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29</v>
      </c>
      <c r="AL20" s="24"/>
      <c r="AM20" s="24"/>
      <c r="AN20" s="29" t="s">
        <v>20</v>
      </c>
      <c r="AO20" s="24"/>
      <c r="AP20" s="24"/>
      <c r="AQ20" s="24"/>
      <c r="AR20" s="22"/>
      <c r="BE20" s="358"/>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58"/>
    </row>
    <row r="22" spans="1:71" s="1" customFormat="1" ht="12" customHeight="1">
      <c r="B22" s="23"/>
      <c r="C22" s="24"/>
      <c r="D22" s="31"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58"/>
    </row>
    <row r="23" spans="1:71" s="1" customFormat="1" ht="60" customHeight="1">
      <c r="B23" s="23"/>
      <c r="C23" s="24"/>
      <c r="D23" s="24"/>
      <c r="E23" s="365" t="s">
        <v>38</v>
      </c>
      <c r="F23" s="365"/>
      <c r="G23" s="365"/>
      <c r="H23" s="365"/>
      <c r="I23" s="365"/>
      <c r="J23" s="365"/>
      <c r="K23" s="365"/>
      <c r="L23" s="365"/>
      <c r="M23" s="365"/>
      <c r="N23" s="365"/>
      <c r="O23" s="365"/>
      <c r="P23" s="365"/>
      <c r="Q23" s="365"/>
      <c r="R23" s="365"/>
      <c r="S23" s="365"/>
      <c r="T23" s="365"/>
      <c r="U23" s="365"/>
      <c r="V23" s="365"/>
      <c r="W23" s="365"/>
      <c r="X23" s="365"/>
      <c r="Y23" s="365"/>
      <c r="Z23" s="365"/>
      <c r="AA23" s="365"/>
      <c r="AB23" s="365"/>
      <c r="AC23" s="365"/>
      <c r="AD23" s="365"/>
      <c r="AE23" s="365"/>
      <c r="AF23" s="365"/>
      <c r="AG23" s="365"/>
      <c r="AH23" s="365"/>
      <c r="AI23" s="365"/>
      <c r="AJ23" s="365"/>
      <c r="AK23" s="365"/>
      <c r="AL23" s="365"/>
      <c r="AM23" s="365"/>
      <c r="AN23" s="365"/>
      <c r="AO23" s="24"/>
      <c r="AP23" s="24"/>
      <c r="AQ23" s="24"/>
      <c r="AR23" s="22"/>
      <c r="BE23" s="358"/>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58"/>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58"/>
    </row>
    <row r="26" spans="1:71" s="2" customFormat="1" ht="25.9" customHeight="1">
      <c r="A26" s="36"/>
      <c r="B26" s="37"/>
      <c r="C26" s="38"/>
      <c r="D26" s="39" t="s">
        <v>39</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66">
        <f>ROUND(AG54,2)</f>
        <v>0</v>
      </c>
      <c r="AL26" s="367"/>
      <c r="AM26" s="367"/>
      <c r="AN26" s="367"/>
      <c r="AO26" s="367"/>
      <c r="AP26" s="38"/>
      <c r="AQ26" s="38"/>
      <c r="AR26" s="41"/>
      <c r="BE26" s="358"/>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58"/>
    </row>
    <row r="28" spans="1:71" s="2" customFormat="1" ht="12.75">
      <c r="A28" s="36"/>
      <c r="B28" s="37"/>
      <c r="C28" s="38"/>
      <c r="D28" s="38"/>
      <c r="E28" s="38"/>
      <c r="F28" s="38"/>
      <c r="G28" s="38"/>
      <c r="H28" s="38"/>
      <c r="I28" s="38"/>
      <c r="J28" s="38"/>
      <c r="K28" s="38"/>
      <c r="L28" s="368" t="s">
        <v>40</v>
      </c>
      <c r="M28" s="368"/>
      <c r="N28" s="368"/>
      <c r="O28" s="368"/>
      <c r="P28" s="368"/>
      <c r="Q28" s="38"/>
      <c r="R28" s="38"/>
      <c r="S28" s="38"/>
      <c r="T28" s="38"/>
      <c r="U28" s="38"/>
      <c r="V28" s="38"/>
      <c r="W28" s="368" t="s">
        <v>41</v>
      </c>
      <c r="X28" s="368"/>
      <c r="Y28" s="368"/>
      <c r="Z28" s="368"/>
      <c r="AA28" s="368"/>
      <c r="AB28" s="368"/>
      <c r="AC28" s="368"/>
      <c r="AD28" s="368"/>
      <c r="AE28" s="368"/>
      <c r="AF28" s="38"/>
      <c r="AG28" s="38"/>
      <c r="AH28" s="38"/>
      <c r="AI28" s="38"/>
      <c r="AJ28" s="38"/>
      <c r="AK28" s="368" t="s">
        <v>42</v>
      </c>
      <c r="AL28" s="368"/>
      <c r="AM28" s="368"/>
      <c r="AN28" s="368"/>
      <c r="AO28" s="368"/>
      <c r="AP28" s="38"/>
      <c r="AQ28" s="38"/>
      <c r="AR28" s="41"/>
      <c r="BE28" s="358"/>
    </row>
    <row r="29" spans="1:71" s="3" customFormat="1" ht="14.45" customHeight="1">
      <c r="B29" s="42"/>
      <c r="C29" s="43"/>
      <c r="D29" s="31" t="s">
        <v>43</v>
      </c>
      <c r="E29" s="43"/>
      <c r="F29" s="31" t="s">
        <v>44</v>
      </c>
      <c r="G29" s="43"/>
      <c r="H29" s="43"/>
      <c r="I29" s="43"/>
      <c r="J29" s="43"/>
      <c r="K29" s="43"/>
      <c r="L29" s="371">
        <v>0.21</v>
      </c>
      <c r="M29" s="370"/>
      <c r="N29" s="370"/>
      <c r="O29" s="370"/>
      <c r="P29" s="370"/>
      <c r="Q29" s="43"/>
      <c r="R29" s="43"/>
      <c r="S29" s="43"/>
      <c r="T29" s="43"/>
      <c r="U29" s="43"/>
      <c r="V29" s="43"/>
      <c r="W29" s="369">
        <f>ROUND(AZ54, 2)</f>
        <v>0</v>
      </c>
      <c r="X29" s="370"/>
      <c r="Y29" s="370"/>
      <c r="Z29" s="370"/>
      <c r="AA29" s="370"/>
      <c r="AB29" s="370"/>
      <c r="AC29" s="370"/>
      <c r="AD29" s="370"/>
      <c r="AE29" s="370"/>
      <c r="AF29" s="43"/>
      <c r="AG29" s="43"/>
      <c r="AH29" s="43"/>
      <c r="AI29" s="43"/>
      <c r="AJ29" s="43"/>
      <c r="AK29" s="369">
        <f>ROUND(AV54, 2)</f>
        <v>0</v>
      </c>
      <c r="AL29" s="370"/>
      <c r="AM29" s="370"/>
      <c r="AN29" s="370"/>
      <c r="AO29" s="370"/>
      <c r="AP29" s="43"/>
      <c r="AQ29" s="43"/>
      <c r="AR29" s="44"/>
      <c r="BE29" s="359"/>
    </row>
    <row r="30" spans="1:71" s="3" customFormat="1" ht="14.45" customHeight="1">
      <c r="B30" s="42"/>
      <c r="C30" s="43"/>
      <c r="D30" s="43"/>
      <c r="E30" s="43"/>
      <c r="F30" s="31" t="s">
        <v>45</v>
      </c>
      <c r="G30" s="43"/>
      <c r="H30" s="43"/>
      <c r="I30" s="43"/>
      <c r="J30" s="43"/>
      <c r="K30" s="43"/>
      <c r="L30" s="371">
        <v>0.15</v>
      </c>
      <c r="M30" s="370"/>
      <c r="N30" s="370"/>
      <c r="O30" s="370"/>
      <c r="P30" s="370"/>
      <c r="Q30" s="43"/>
      <c r="R30" s="43"/>
      <c r="S30" s="43"/>
      <c r="T30" s="43"/>
      <c r="U30" s="43"/>
      <c r="V30" s="43"/>
      <c r="W30" s="369">
        <f>ROUND(BA54, 2)</f>
        <v>0</v>
      </c>
      <c r="X30" s="370"/>
      <c r="Y30" s="370"/>
      <c r="Z30" s="370"/>
      <c r="AA30" s="370"/>
      <c r="AB30" s="370"/>
      <c r="AC30" s="370"/>
      <c r="AD30" s="370"/>
      <c r="AE30" s="370"/>
      <c r="AF30" s="43"/>
      <c r="AG30" s="43"/>
      <c r="AH30" s="43"/>
      <c r="AI30" s="43"/>
      <c r="AJ30" s="43"/>
      <c r="AK30" s="369">
        <f>ROUND(AW54, 2)</f>
        <v>0</v>
      </c>
      <c r="AL30" s="370"/>
      <c r="AM30" s="370"/>
      <c r="AN30" s="370"/>
      <c r="AO30" s="370"/>
      <c r="AP30" s="43"/>
      <c r="AQ30" s="43"/>
      <c r="AR30" s="44"/>
      <c r="BE30" s="359"/>
    </row>
    <row r="31" spans="1:71" s="3" customFormat="1" ht="14.45" hidden="1" customHeight="1">
      <c r="B31" s="42"/>
      <c r="C31" s="43"/>
      <c r="D31" s="43"/>
      <c r="E31" s="43"/>
      <c r="F31" s="31" t="s">
        <v>46</v>
      </c>
      <c r="G31" s="43"/>
      <c r="H31" s="43"/>
      <c r="I31" s="43"/>
      <c r="J31" s="43"/>
      <c r="K31" s="43"/>
      <c r="L31" s="371">
        <v>0.21</v>
      </c>
      <c r="M31" s="370"/>
      <c r="N31" s="370"/>
      <c r="O31" s="370"/>
      <c r="P31" s="370"/>
      <c r="Q31" s="43"/>
      <c r="R31" s="43"/>
      <c r="S31" s="43"/>
      <c r="T31" s="43"/>
      <c r="U31" s="43"/>
      <c r="V31" s="43"/>
      <c r="W31" s="369">
        <f>ROUND(BB54, 2)</f>
        <v>0</v>
      </c>
      <c r="X31" s="370"/>
      <c r="Y31" s="370"/>
      <c r="Z31" s="370"/>
      <c r="AA31" s="370"/>
      <c r="AB31" s="370"/>
      <c r="AC31" s="370"/>
      <c r="AD31" s="370"/>
      <c r="AE31" s="370"/>
      <c r="AF31" s="43"/>
      <c r="AG31" s="43"/>
      <c r="AH31" s="43"/>
      <c r="AI31" s="43"/>
      <c r="AJ31" s="43"/>
      <c r="AK31" s="369">
        <v>0</v>
      </c>
      <c r="AL31" s="370"/>
      <c r="AM31" s="370"/>
      <c r="AN31" s="370"/>
      <c r="AO31" s="370"/>
      <c r="AP31" s="43"/>
      <c r="AQ31" s="43"/>
      <c r="AR31" s="44"/>
      <c r="BE31" s="359"/>
    </row>
    <row r="32" spans="1:71" s="3" customFormat="1" ht="14.45" hidden="1" customHeight="1">
      <c r="B32" s="42"/>
      <c r="C32" s="43"/>
      <c r="D32" s="43"/>
      <c r="E32" s="43"/>
      <c r="F32" s="31" t="s">
        <v>47</v>
      </c>
      <c r="G32" s="43"/>
      <c r="H32" s="43"/>
      <c r="I32" s="43"/>
      <c r="J32" s="43"/>
      <c r="K32" s="43"/>
      <c r="L32" s="371">
        <v>0.15</v>
      </c>
      <c r="M32" s="370"/>
      <c r="N32" s="370"/>
      <c r="O32" s="370"/>
      <c r="P32" s="370"/>
      <c r="Q32" s="43"/>
      <c r="R32" s="43"/>
      <c r="S32" s="43"/>
      <c r="T32" s="43"/>
      <c r="U32" s="43"/>
      <c r="V32" s="43"/>
      <c r="W32" s="369">
        <f>ROUND(BC54, 2)</f>
        <v>0</v>
      </c>
      <c r="X32" s="370"/>
      <c r="Y32" s="370"/>
      <c r="Z32" s="370"/>
      <c r="AA32" s="370"/>
      <c r="AB32" s="370"/>
      <c r="AC32" s="370"/>
      <c r="AD32" s="370"/>
      <c r="AE32" s="370"/>
      <c r="AF32" s="43"/>
      <c r="AG32" s="43"/>
      <c r="AH32" s="43"/>
      <c r="AI32" s="43"/>
      <c r="AJ32" s="43"/>
      <c r="AK32" s="369">
        <v>0</v>
      </c>
      <c r="AL32" s="370"/>
      <c r="AM32" s="370"/>
      <c r="AN32" s="370"/>
      <c r="AO32" s="370"/>
      <c r="AP32" s="43"/>
      <c r="AQ32" s="43"/>
      <c r="AR32" s="44"/>
      <c r="BE32" s="359"/>
    </row>
    <row r="33" spans="1:57" s="3" customFormat="1" ht="14.45" hidden="1" customHeight="1">
      <c r="B33" s="42"/>
      <c r="C33" s="43"/>
      <c r="D33" s="43"/>
      <c r="E33" s="43"/>
      <c r="F33" s="31" t="s">
        <v>48</v>
      </c>
      <c r="G33" s="43"/>
      <c r="H33" s="43"/>
      <c r="I33" s="43"/>
      <c r="J33" s="43"/>
      <c r="K33" s="43"/>
      <c r="L33" s="371">
        <v>0</v>
      </c>
      <c r="M33" s="370"/>
      <c r="N33" s="370"/>
      <c r="O33" s="370"/>
      <c r="P33" s="370"/>
      <c r="Q33" s="43"/>
      <c r="R33" s="43"/>
      <c r="S33" s="43"/>
      <c r="T33" s="43"/>
      <c r="U33" s="43"/>
      <c r="V33" s="43"/>
      <c r="W33" s="369">
        <f>ROUND(BD54, 2)</f>
        <v>0</v>
      </c>
      <c r="X33" s="370"/>
      <c r="Y33" s="370"/>
      <c r="Z33" s="370"/>
      <c r="AA33" s="370"/>
      <c r="AB33" s="370"/>
      <c r="AC33" s="370"/>
      <c r="AD33" s="370"/>
      <c r="AE33" s="370"/>
      <c r="AF33" s="43"/>
      <c r="AG33" s="43"/>
      <c r="AH33" s="43"/>
      <c r="AI33" s="43"/>
      <c r="AJ33" s="43"/>
      <c r="AK33" s="369">
        <v>0</v>
      </c>
      <c r="AL33" s="370"/>
      <c r="AM33" s="370"/>
      <c r="AN33" s="370"/>
      <c r="AO33" s="370"/>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49</v>
      </c>
      <c r="E35" s="47"/>
      <c r="F35" s="47"/>
      <c r="G35" s="47"/>
      <c r="H35" s="47"/>
      <c r="I35" s="47"/>
      <c r="J35" s="47"/>
      <c r="K35" s="47"/>
      <c r="L35" s="47"/>
      <c r="M35" s="47"/>
      <c r="N35" s="47"/>
      <c r="O35" s="47"/>
      <c r="P35" s="47"/>
      <c r="Q35" s="47"/>
      <c r="R35" s="47"/>
      <c r="S35" s="47"/>
      <c r="T35" s="48" t="s">
        <v>50</v>
      </c>
      <c r="U35" s="47"/>
      <c r="V35" s="47"/>
      <c r="W35" s="47"/>
      <c r="X35" s="375" t="s">
        <v>51</v>
      </c>
      <c r="Y35" s="373"/>
      <c r="Z35" s="373"/>
      <c r="AA35" s="373"/>
      <c r="AB35" s="373"/>
      <c r="AC35" s="47"/>
      <c r="AD35" s="47"/>
      <c r="AE35" s="47"/>
      <c r="AF35" s="47"/>
      <c r="AG35" s="47"/>
      <c r="AH35" s="47"/>
      <c r="AI35" s="47"/>
      <c r="AJ35" s="47"/>
      <c r="AK35" s="372">
        <f>SUM(AK26:AK33)</f>
        <v>0</v>
      </c>
      <c r="AL35" s="373"/>
      <c r="AM35" s="373"/>
      <c r="AN35" s="373"/>
      <c r="AO35" s="374"/>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52</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S-20010</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17</v>
      </c>
      <c r="D45" s="58"/>
      <c r="E45" s="58"/>
      <c r="F45" s="58"/>
      <c r="G45" s="58"/>
      <c r="H45" s="58"/>
      <c r="I45" s="58"/>
      <c r="J45" s="58"/>
      <c r="K45" s="58"/>
      <c r="L45" s="354" t="str">
        <f>K6</f>
        <v>Společenské a kulturní centrum Krnov - řešení vzduchotechniky, hlediště, ozvučení a úpravy interiéru divadla v Krnově</v>
      </c>
      <c r="M45" s="355"/>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55"/>
      <c r="AL45" s="355"/>
      <c r="AM45" s="355"/>
      <c r="AN45" s="355"/>
      <c r="AO45" s="355"/>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22</v>
      </c>
      <c r="D47" s="38"/>
      <c r="E47" s="38"/>
      <c r="F47" s="38"/>
      <c r="G47" s="38"/>
      <c r="H47" s="38"/>
      <c r="I47" s="38"/>
      <c r="J47" s="38"/>
      <c r="K47" s="38"/>
      <c r="L47" s="60"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24</v>
      </c>
      <c r="AJ47" s="38"/>
      <c r="AK47" s="38"/>
      <c r="AL47" s="38"/>
      <c r="AM47" s="382" t="str">
        <f>IF(AN8= "","",AN8)</f>
        <v>20. 1. 2020</v>
      </c>
      <c r="AN47" s="382"/>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6" customHeight="1">
      <c r="A49" s="36"/>
      <c r="B49" s="37"/>
      <c r="C49" s="31" t="s">
        <v>26</v>
      </c>
      <c r="D49" s="38"/>
      <c r="E49" s="38"/>
      <c r="F49" s="38"/>
      <c r="G49" s="38"/>
      <c r="H49" s="38"/>
      <c r="I49" s="38"/>
      <c r="J49" s="38"/>
      <c r="K49" s="38"/>
      <c r="L49" s="54" t="str">
        <f>IF(E11= "","",E11)</f>
        <v>Město Krnov</v>
      </c>
      <c r="M49" s="38"/>
      <c r="N49" s="38"/>
      <c r="O49" s="38"/>
      <c r="P49" s="38"/>
      <c r="Q49" s="38"/>
      <c r="R49" s="38"/>
      <c r="S49" s="38"/>
      <c r="T49" s="38"/>
      <c r="U49" s="38"/>
      <c r="V49" s="38"/>
      <c r="W49" s="38"/>
      <c r="X49" s="38"/>
      <c r="Y49" s="38"/>
      <c r="Z49" s="38"/>
      <c r="AA49" s="38"/>
      <c r="AB49" s="38"/>
      <c r="AC49" s="38"/>
      <c r="AD49" s="38"/>
      <c r="AE49" s="38"/>
      <c r="AF49" s="38"/>
      <c r="AG49" s="38"/>
      <c r="AH49" s="38"/>
      <c r="AI49" s="31" t="s">
        <v>32</v>
      </c>
      <c r="AJ49" s="38"/>
      <c r="AK49" s="38"/>
      <c r="AL49" s="38"/>
      <c r="AM49" s="383" t="str">
        <f>IF(E17="","",E17)</f>
        <v>Ateliér Simona Group</v>
      </c>
      <c r="AN49" s="384"/>
      <c r="AO49" s="384"/>
      <c r="AP49" s="384"/>
      <c r="AQ49" s="38"/>
      <c r="AR49" s="41"/>
      <c r="AS49" s="386" t="s">
        <v>53</v>
      </c>
      <c r="AT49" s="387"/>
      <c r="AU49" s="62"/>
      <c r="AV49" s="62"/>
      <c r="AW49" s="62"/>
      <c r="AX49" s="62"/>
      <c r="AY49" s="62"/>
      <c r="AZ49" s="62"/>
      <c r="BA49" s="62"/>
      <c r="BB49" s="62"/>
      <c r="BC49" s="62"/>
      <c r="BD49" s="63"/>
      <c r="BE49" s="36"/>
    </row>
    <row r="50" spans="1:91" s="2" customFormat="1" ht="15.6" customHeight="1">
      <c r="A50" s="36"/>
      <c r="B50" s="37"/>
      <c r="C50" s="31" t="s">
        <v>30</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35</v>
      </c>
      <c r="AJ50" s="38"/>
      <c r="AK50" s="38"/>
      <c r="AL50" s="38"/>
      <c r="AM50" s="383" t="str">
        <f>IF(E20="","",E20)</f>
        <v>Kolková</v>
      </c>
      <c r="AN50" s="384"/>
      <c r="AO50" s="384"/>
      <c r="AP50" s="384"/>
      <c r="AQ50" s="38"/>
      <c r="AR50" s="41"/>
      <c r="AS50" s="388"/>
      <c r="AT50" s="389"/>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90"/>
      <c r="AT51" s="391"/>
      <c r="AU51" s="66"/>
      <c r="AV51" s="66"/>
      <c r="AW51" s="66"/>
      <c r="AX51" s="66"/>
      <c r="AY51" s="66"/>
      <c r="AZ51" s="66"/>
      <c r="BA51" s="66"/>
      <c r="BB51" s="66"/>
      <c r="BC51" s="66"/>
      <c r="BD51" s="67"/>
      <c r="BE51" s="36"/>
    </row>
    <row r="52" spans="1:91" s="2" customFormat="1" ht="29.25" customHeight="1">
      <c r="A52" s="36"/>
      <c r="B52" s="37"/>
      <c r="C52" s="349" t="s">
        <v>54</v>
      </c>
      <c r="D52" s="350"/>
      <c r="E52" s="350"/>
      <c r="F52" s="350"/>
      <c r="G52" s="350"/>
      <c r="H52" s="68"/>
      <c r="I52" s="353" t="s">
        <v>55</v>
      </c>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81" t="s">
        <v>56</v>
      </c>
      <c r="AH52" s="350"/>
      <c r="AI52" s="350"/>
      <c r="AJ52" s="350"/>
      <c r="AK52" s="350"/>
      <c r="AL52" s="350"/>
      <c r="AM52" s="350"/>
      <c r="AN52" s="353" t="s">
        <v>57</v>
      </c>
      <c r="AO52" s="350"/>
      <c r="AP52" s="350"/>
      <c r="AQ52" s="69" t="s">
        <v>58</v>
      </c>
      <c r="AR52" s="41"/>
      <c r="AS52" s="70" t="s">
        <v>59</v>
      </c>
      <c r="AT52" s="71" t="s">
        <v>60</v>
      </c>
      <c r="AU52" s="71" t="s">
        <v>61</v>
      </c>
      <c r="AV52" s="71" t="s">
        <v>62</v>
      </c>
      <c r="AW52" s="71" t="s">
        <v>63</v>
      </c>
      <c r="AX52" s="71" t="s">
        <v>64</v>
      </c>
      <c r="AY52" s="71" t="s">
        <v>65</v>
      </c>
      <c r="AZ52" s="71" t="s">
        <v>66</v>
      </c>
      <c r="BA52" s="71" t="s">
        <v>67</v>
      </c>
      <c r="BB52" s="71" t="s">
        <v>68</v>
      </c>
      <c r="BC52" s="71" t="s">
        <v>69</v>
      </c>
      <c r="BD52" s="72" t="s">
        <v>70</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71</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56">
        <f>ROUND(AG55+AG63,2)</f>
        <v>0</v>
      </c>
      <c r="AH54" s="356"/>
      <c r="AI54" s="356"/>
      <c r="AJ54" s="356"/>
      <c r="AK54" s="356"/>
      <c r="AL54" s="356"/>
      <c r="AM54" s="356"/>
      <c r="AN54" s="392">
        <f t="shared" ref="AN54:AN64" si="0">SUM(AG54,AT54)</f>
        <v>0</v>
      </c>
      <c r="AO54" s="392"/>
      <c r="AP54" s="392"/>
      <c r="AQ54" s="80" t="s">
        <v>20</v>
      </c>
      <c r="AR54" s="81"/>
      <c r="AS54" s="82">
        <f>ROUND(AS55+AS63,2)</f>
        <v>0</v>
      </c>
      <c r="AT54" s="83">
        <f t="shared" ref="AT54:AT64" si="1">ROUND(SUM(AV54:AW54),2)</f>
        <v>0</v>
      </c>
      <c r="AU54" s="84">
        <f>ROUND(AU55+AU63,5)</f>
        <v>0</v>
      </c>
      <c r="AV54" s="83">
        <f>ROUND(AZ54*L29,2)</f>
        <v>0</v>
      </c>
      <c r="AW54" s="83">
        <f>ROUND(BA54*L30,2)</f>
        <v>0</v>
      </c>
      <c r="AX54" s="83">
        <f>ROUND(BB54*L29,2)</f>
        <v>0</v>
      </c>
      <c r="AY54" s="83">
        <f>ROUND(BC54*L30,2)</f>
        <v>0</v>
      </c>
      <c r="AZ54" s="83">
        <f>ROUND(AZ55+AZ63,2)</f>
        <v>0</v>
      </c>
      <c r="BA54" s="83">
        <f>ROUND(BA55+BA63,2)</f>
        <v>0</v>
      </c>
      <c r="BB54" s="83">
        <f>ROUND(BB55+BB63,2)</f>
        <v>0</v>
      </c>
      <c r="BC54" s="83">
        <f>ROUND(BC55+BC63,2)</f>
        <v>0</v>
      </c>
      <c r="BD54" s="85">
        <f>ROUND(BD55+BD63,2)</f>
        <v>0</v>
      </c>
      <c r="BS54" s="86" t="s">
        <v>72</v>
      </c>
      <c r="BT54" s="86" t="s">
        <v>73</v>
      </c>
      <c r="BU54" s="87" t="s">
        <v>74</v>
      </c>
      <c r="BV54" s="86" t="s">
        <v>75</v>
      </c>
      <c r="BW54" s="86" t="s">
        <v>5</v>
      </c>
      <c r="BX54" s="86" t="s">
        <v>76</v>
      </c>
      <c r="CL54" s="86" t="s">
        <v>20</v>
      </c>
    </row>
    <row r="55" spans="1:91" s="7" customFormat="1" ht="49.9" customHeight="1">
      <c r="B55" s="88"/>
      <c r="C55" s="89"/>
      <c r="D55" s="351" t="s">
        <v>77</v>
      </c>
      <c r="E55" s="351"/>
      <c r="F55" s="351"/>
      <c r="G55" s="351"/>
      <c r="H55" s="351"/>
      <c r="I55" s="90"/>
      <c r="J55" s="351" t="s">
        <v>78</v>
      </c>
      <c r="K55" s="351"/>
      <c r="L55" s="351"/>
      <c r="M55" s="351"/>
      <c r="N55" s="351"/>
      <c r="O55" s="351"/>
      <c r="P55" s="351"/>
      <c r="Q55" s="351"/>
      <c r="R55" s="351"/>
      <c r="S55" s="351"/>
      <c r="T55" s="351"/>
      <c r="U55" s="351"/>
      <c r="V55" s="351"/>
      <c r="W55" s="351"/>
      <c r="X55" s="351"/>
      <c r="Y55" s="351"/>
      <c r="Z55" s="351"/>
      <c r="AA55" s="351"/>
      <c r="AB55" s="351"/>
      <c r="AC55" s="351"/>
      <c r="AD55" s="351"/>
      <c r="AE55" s="351"/>
      <c r="AF55" s="351"/>
      <c r="AG55" s="379">
        <f>ROUND(SUM(AG56:AG62),2)</f>
        <v>0</v>
      </c>
      <c r="AH55" s="380"/>
      <c r="AI55" s="380"/>
      <c r="AJ55" s="380"/>
      <c r="AK55" s="380"/>
      <c r="AL55" s="380"/>
      <c r="AM55" s="380"/>
      <c r="AN55" s="385">
        <f t="shared" si="0"/>
        <v>0</v>
      </c>
      <c r="AO55" s="380"/>
      <c r="AP55" s="380"/>
      <c r="AQ55" s="91" t="s">
        <v>79</v>
      </c>
      <c r="AR55" s="92"/>
      <c r="AS55" s="93">
        <f>ROUND(SUM(AS56:AS62),2)</f>
        <v>0</v>
      </c>
      <c r="AT55" s="94">
        <f t="shared" si="1"/>
        <v>0</v>
      </c>
      <c r="AU55" s="95">
        <f>ROUND(SUM(AU56:AU62),5)</f>
        <v>0</v>
      </c>
      <c r="AV55" s="94">
        <f>ROUND(AZ55*L29,2)</f>
        <v>0</v>
      </c>
      <c r="AW55" s="94">
        <f>ROUND(BA55*L30,2)</f>
        <v>0</v>
      </c>
      <c r="AX55" s="94">
        <f>ROUND(BB55*L29,2)</f>
        <v>0</v>
      </c>
      <c r="AY55" s="94">
        <f>ROUND(BC55*L30,2)</f>
        <v>0</v>
      </c>
      <c r="AZ55" s="94">
        <f>ROUND(SUM(AZ56:AZ62),2)</f>
        <v>0</v>
      </c>
      <c r="BA55" s="94">
        <f>ROUND(SUM(BA56:BA62),2)</f>
        <v>0</v>
      </c>
      <c r="BB55" s="94">
        <f>ROUND(SUM(BB56:BB62),2)</f>
        <v>0</v>
      </c>
      <c r="BC55" s="94">
        <f>ROUND(SUM(BC56:BC62),2)</f>
        <v>0</v>
      </c>
      <c r="BD55" s="96">
        <f>ROUND(SUM(BD56:BD62),2)</f>
        <v>0</v>
      </c>
      <c r="BS55" s="97" t="s">
        <v>72</v>
      </c>
      <c r="BT55" s="97" t="s">
        <v>80</v>
      </c>
      <c r="BU55" s="97" t="s">
        <v>74</v>
      </c>
      <c r="BV55" s="97" t="s">
        <v>75</v>
      </c>
      <c r="BW55" s="97" t="s">
        <v>81</v>
      </c>
      <c r="BX55" s="97" t="s">
        <v>5</v>
      </c>
      <c r="CL55" s="97" t="s">
        <v>20</v>
      </c>
      <c r="CM55" s="97" t="s">
        <v>82</v>
      </c>
    </row>
    <row r="56" spans="1:91" s="4" customFormat="1" ht="14.45" customHeight="1">
      <c r="A56" s="98" t="s">
        <v>83</v>
      </c>
      <c r="B56" s="53"/>
      <c r="C56" s="99"/>
      <c r="D56" s="99"/>
      <c r="E56" s="352" t="s">
        <v>84</v>
      </c>
      <c r="F56" s="352"/>
      <c r="G56" s="352"/>
      <c r="H56" s="352"/>
      <c r="I56" s="352"/>
      <c r="J56" s="99"/>
      <c r="K56" s="352" t="s">
        <v>85</v>
      </c>
      <c r="L56" s="352"/>
      <c r="M56" s="352"/>
      <c r="N56" s="352"/>
      <c r="O56" s="352"/>
      <c r="P56" s="352"/>
      <c r="Q56" s="352"/>
      <c r="R56" s="352"/>
      <c r="S56" s="352"/>
      <c r="T56" s="352"/>
      <c r="U56" s="352"/>
      <c r="V56" s="352"/>
      <c r="W56" s="352"/>
      <c r="X56" s="352"/>
      <c r="Y56" s="352"/>
      <c r="Z56" s="352"/>
      <c r="AA56" s="352"/>
      <c r="AB56" s="352"/>
      <c r="AC56" s="352"/>
      <c r="AD56" s="352"/>
      <c r="AE56" s="352"/>
      <c r="AF56" s="352"/>
      <c r="AG56" s="377">
        <f>'D.1.1 - Soupis prací - st...'!J32</f>
        <v>0</v>
      </c>
      <c r="AH56" s="378"/>
      <c r="AI56" s="378"/>
      <c r="AJ56" s="378"/>
      <c r="AK56" s="378"/>
      <c r="AL56" s="378"/>
      <c r="AM56" s="378"/>
      <c r="AN56" s="377">
        <f t="shared" si="0"/>
        <v>0</v>
      </c>
      <c r="AO56" s="378"/>
      <c r="AP56" s="378"/>
      <c r="AQ56" s="100" t="s">
        <v>86</v>
      </c>
      <c r="AR56" s="55"/>
      <c r="AS56" s="101">
        <v>0</v>
      </c>
      <c r="AT56" s="102">
        <f t="shared" si="1"/>
        <v>0</v>
      </c>
      <c r="AU56" s="103">
        <f>'D.1.1 - Soupis prací - st...'!P112</f>
        <v>0</v>
      </c>
      <c r="AV56" s="102">
        <f>'D.1.1 - Soupis prací - st...'!J35</f>
        <v>0</v>
      </c>
      <c r="AW56" s="102">
        <f>'D.1.1 - Soupis prací - st...'!J36</f>
        <v>0</v>
      </c>
      <c r="AX56" s="102">
        <f>'D.1.1 - Soupis prací - st...'!J37</f>
        <v>0</v>
      </c>
      <c r="AY56" s="102">
        <f>'D.1.1 - Soupis prací - st...'!J38</f>
        <v>0</v>
      </c>
      <c r="AZ56" s="102">
        <f>'D.1.1 - Soupis prací - st...'!F35</f>
        <v>0</v>
      </c>
      <c r="BA56" s="102">
        <f>'D.1.1 - Soupis prací - st...'!F36</f>
        <v>0</v>
      </c>
      <c r="BB56" s="102">
        <f>'D.1.1 - Soupis prací - st...'!F37</f>
        <v>0</v>
      </c>
      <c r="BC56" s="102">
        <f>'D.1.1 - Soupis prací - st...'!F38</f>
        <v>0</v>
      </c>
      <c r="BD56" s="104">
        <f>'D.1.1 - Soupis prací - st...'!F39</f>
        <v>0</v>
      </c>
      <c r="BT56" s="105" t="s">
        <v>82</v>
      </c>
      <c r="BV56" s="105" t="s">
        <v>75</v>
      </c>
      <c r="BW56" s="105" t="s">
        <v>87</v>
      </c>
      <c r="BX56" s="105" t="s">
        <v>81</v>
      </c>
      <c r="CL56" s="105" t="s">
        <v>20</v>
      </c>
    </row>
    <row r="57" spans="1:91" s="4" customFormat="1" ht="14.45" customHeight="1">
      <c r="A57" s="98" t="s">
        <v>83</v>
      </c>
      <c r="B57" s="53"/>
      <c r="C57" s="99"/>
      <c r="D57" s="99"/>
      <c r="E57" s="352" t="s">
        <v>88</v>
      </c>
      <c r="F57" s="352"/>
      <c r="G57" s="352"/>
      <c r="H57" s="352"/>
      <c r="I57" s="352"/>
      <c r="J57" s="99"/>
      <c r="K57" s="352" t="s">
        <v>89</v>
      </c>
      <c r="L57" s="352"/>
      <c r="M57" s="352"/>
      <c r="N57" s="352"/>
      <c r="O57" s="352"/>
      <c r="P57" s="352"/>
      <c r="Q57" s="352"/>
      <c r="R57" s="352"/>
      <c r="S57" s="352"/>
      <c r="T57" s="352"/>
      <c r="U57" s="352"/>
      <c r="V57" s="352"/>
      <c r="W57" s="352"/>
      <c r="X57" s="352"/>
      <c r="Y57" s="352"/>
      <c r="Z57" s="352"/>
      <c r="AA57" s="352"/>
      <c r="AB57" s="352"/>
      <c r="AC57" s="352"/>
      <c r="AD57" s="352"/>
      <c r="AE57" s="352"/>
      <c r="AF57" s="352"/>
      <c r="AG57" s="377">
        <f>'D.1.4.1 - Soupis prací - ...'!J32</f>
        <v>0</v>
      </c>
      <c r="AH57" s="378"/>
      <c r="AI57" s="378"/>
      <c r="AJ57" s="378"/>
      <c r="AK57" s="378"/>
      <c r="AL57" s="378"/>
      <c r="AM57" s="378"/>
      <c r="AN57" s="377">
        <f t="shared" si="0"/>
        <v>0</v>
      </c>
      <c r="AO57" s="378"/>
      <c r="AP57" s="378"/>
      <c r="AQ57" s="100" t="s">
        <v>86</v>
      </c>
      <c r="AR57" s="55"/>
      <c r="AS57" s="101">
        <v>0</v>
      </c>
      <c r="AT57" s="102">
        <f t="shared" si="1"/>
        <v>0</v>
      </c>
      <c r="AU57" s="103">
        <f>'D.1.4.1 - Soupis prací - ...'!P87</f>
        <v>0</v>
      </c>
      <c r="AV57" s="102">
        <f>'D.1.4.1 - Soupis prací - ...'!J35</f>
        <v>0</v>
      </c>
      <c r="AW57" s="102">
        <f>'D.1.4.1 - Soupis prací - ...'!J36</f>
        <v>0</v>
      </c>
      <c r="AX57" s="102">
        <f>'D.1.4.1 - Soupis prací - ...'!J37</f>
        <v>0</v>
      </c>
      <c r="AY57" s="102">
        <f>'D.1.4.1 - Soupis prací - ...'!J38</f>
        <v>0</v>
      </c>
      <c r="AZ57" s="102">
        <f>'D.1.4.1 - Soupis prací - ...'!F35</f>
        <v>0</v>
      </c>
      <c r="BA57" s="102">
        <f>'D.1.4.1 - Soupis prací - ...'!F36</f>
        <v>0</v>
      </c>
      <c r="BB57" s="102">
        <f>'D.1.4.1 - Soupis prací - ...'!F37</f>
        <v>0</v>
      </c>
      <c r="BC57" s="102">
        <f>'D.1.4.1 - Soupis prací - ...'!F38</f>
        <v>0</v>
      </c>
      <c r="BD57" s="104">
        <f>'D.1.4.1 - Soupis prací - ...'!F39</f>
        <v>0</v>
      </c>
      <c r="BT57" s="105" t="s">
        <v>82</v>
      </c>
      <c r="BV57" s="105" t="s">
        <v>75</v>
      </c>
      <c r="BW57" s="105" t="s">
        <v>90</v>
      </c>
      <c r="BX57" s="105" t="s">
        <v>81</v>
      </c>
      <c r="CL57" s="105" t="s">
        <v>20</v>
      </c>
    </row>
    <row r="58" spans="1:91" s="4" customFormat="1" ht="24" customHeight="1">
      <c r="A58" s="98" t="s">
        <v>83</v>
      </c>
      <c r="B58" s="53"/>
      <c r="C58" s="99"/>
      <c r="D58" s="99"/>
      <c r="E58" s="352" t="s">
        <v>91</v>
      </c>
      <c r="F58" s="352"/>
      <c r="G58" s="352"/>
      <c r="H58" s="352"/>
      <c r="I58" s="352"/>
      <c r="J58" s="99"/>
      <c r="K58" s="352" t="s">
        <v>92</v>
      </c>
      <c r="L58" s="352"/>
      <c r="M58" s="352"/>
      <c r="N58" s="352"/>
      <c r="O58" s="352"/>
      <c r="P58" s="352"/>
      <c r="Q58" s="352"/>
      <c r="R58" s="352"/>
      <c r="S58" s="352"/>
      <c r="T58" s="352"/>
      <c r="U58" s="352"/>
      <c r="V58" s="352"/>
      <c r="W58" s="352"/>
      <c r="X58" s="352"/>
      <c r="Y58" s="352"/>
      <c r="Z58" s="352"/>
      <c r="AA58" s="352"/>
      <c r="AB58" s="352"/>
      <c r="AC58" s="352"/>
      <c r="AD58" s="352"/>
      <c r="AE58" s="352"/>
      <c r="AF58" s="352"/>
      <c r="AG58" s="377">
        <f>'D.1.4.2 - Soupis prací - ...'!J32</f>
        <v>0</v>
      </c>
      <c r="AH58" s="378"/>
      <c r="AI58" s="378"/>
      <c r="AJ58" s="378"/>
      <c r="AK58" s="378"/>
      <c r="AL58" s="378"/>
      <c r="AM58" s="378"/>
      <c r="AN58" s="377">
        <f t="shared" si="0"/>
        <v>0</v>
      </c>
      <c r="AO58" s="378"/>
      <c r="AP58" s="378"/>
      <c r="AQ58" s="100" t="s">
        <v>86</v>
      </c>
      <c r="AR58" s="55"/>
      <c r="AS58" s="101">
        <v>0</v>
      </c>
      <c r="AT58" s="102">
        <f t="shared" si="1"/>
        <v>0</v>
      </c>
      <c r="AU58" s="103">
        <f>'D.1.4.2 - Soupis prací - ...'!P87</f>
        <v>0</v>
      </c>
      <c r="AV58" s="102">
        <f>'D.1.4.2 - Soupis prací - ...'!J35</f>
        <v>0</v>
      </c>
      <c r="AW58" s="102">
        <f>'D.1.4.2 - Soupis prací - ...'!J36</f>
        <v>0</v>
      </c>
      <c r="AX58" s="102">
        <f>'D.1.4.2 - Soupis prací - ...'!J37</f>
        <v>0</v>
      </c>
      <c r="AY58" s="102">
        <f>'D.1.4.2 - Soupis prací - ...'!J38</f>
        <v>0</v>
      </c>
      <c r="AZ58" s="102">
        <f>'D.1.4.2 - Soupis prací - ...'!F35</f>
        <v>0</v>
      </c>
      <c r="BA58" s="102">
        <f>'D.1.4.2 - Soupis prací - ...'!F36</f>
        <v>0</v>
      </c>
      <c r="BB58" s="102">
        <f>'D.1.4.2 - Soupis prací - ...'!F37</f>
        <v>0</v>
      </c>
      <c r="BC58" s="102">
        <f>'D.1.4.2 - Soupis prací - ...'!F38</f>
        <v>0</v>
      </c>
      <c r="BD58" s="104">
        <f>'D.1.4.2 - Soupis prací - ...'!F39</f>
        <v>0</v>
      </c>
      <c r="BT58" s="105" t="s">
        <v>82</v>
      </c>
      <c r="BV58" s="105" t="s">
        <v>75</v>
      </c>
      <c r="BW58" s="105" t="s">
        <v>93</v>
      </c>
      <c r="BX58" s="105" t="s">
        <v>81</v>
      </c>
      <c r="CL58" s="105" t="s">
        <v>20</v>
      </c>
    </row>
    <row r="59" spans="1:91" s="4" customFormat="1" ht="24" customHeight="1">
      <c r="A59" s="98" t="s">
        <v>83</v>
      </c>
      <c r="B59" s="53"/>
      <c r="C59" s="99"/>
      <c r="D59" s="99"/>
      <c r="E59" s="352" t="s">
        <v>94</v>
      </c>
      <c r="F59" s="352"/>
      <c r="G59" s="352"/>
      <c r="H59" s="352"/>
      <c r="I59" s="352"/>
      <c r="J59" s="99"/>
      <c r="K59" s="352" t="s">
        <v>95</v>
      </c>
      <c r="L59" s="352"/>
      <c r="M59" s="352"/>
      <c r="N59" s="352"/>
      <c r="O59" s="352"/>
      <c r="P59" s="352"/>
      <c r="Q59" s="352"/>
      <c r="R59" s="352"/>
      <c r="S59" s="352"/>
      <c r="T59" s="352"/>
      <c r="U59" s="352"/>
      <c r="V59" s="352"/>
      <c r="W59" s="352"/>
      <c r="X59" s="352"/>
      <c r="Y59" s="352"/>
      <c r="Z59" s="352"/>
      <c r="AA59" s="352"/>
      <c r="AB59" s="352"/>
      <c r="AC59" s="352"/>
      <c r="AD59" s="352"/>
      <c r="AE59" s="352"/>
      <c r="AF59" s="352"/>
      <c r="AG59" s="377">
        <f>'D.1.4.3 - Soupis prací - ...'!J32</f>
        <v>0</v>
      </c>
      <c r="AH59" s="378"/>
      <c r="AI59" s="378"/>
      <c r="AJ59" s="378"/>
      <c r="AK59" s="378"/>
      <c r="AL59" s="378"/>
      <c r="AM59" s="378"/>
      <c r="AN59" s="377">
        <f t="shared" si="0"/>
        <v>0</v>
      </c>
      <c r="AO59" s="378"/>
      <c r="AP59" s="378"/>
      <c r="AQ59" s="100" t="s">
        <v>86</v>
      </c>
      <c r="AR59" s="55"/>
      <c r="AS59" s="101">
        <v>0</v>
      </c>
      <c r="AT59" s="102">
        <f t="shared" si="1"/>
        <v>0</v>
      </c>
      <c r="AU59" s="103">
        <f>'D.1.4.3 - Soupis prací - ...'!P87</f>
        <v>0</v>
      </c>
      <c r="AV59" s="102">
        <f>'D.1.4.3 - Soupis prací - ...'!J35</f>
        <v>0</v>
      </c>
      <c r="AW59" s="102">
        <f>'D.1.4.3 - Soupis prací - ...'!J36</f>
        <v>0</v>
      </c>
      <c r="AX59" s="102">
        <f>'D.1.4.3 - Soupis prací - ...'!J37</f>
        <v>0</v>
      </c>
      <c r="AY59" s="102">
        <f>'D.1.4.3 - Soupis prací - ...'!J38</f>
        <v>0</v>
      </c>
      <c r="AZ59" s="102">
        <f>'D.1.4.3 - Soupis prací - ...'!F35</f>
        <v>0</v>
      </c>
      <c r="BA59" s="102">
        <f>'D.1.4.3 - Soupis prací - ...'!F36</f>
        <v>0</v>
      </c>
      <c r="BB59" s="102">
        <f>'D.1.4.3 - Soupis prací - ...'!F37</f>
        <v>0</v>
      </c>
      <c r="BC59" s="102">
        <f>'D.1.4.3 - Soupis prací - ...'!F38</f>
        <v>0</v>
      </c>
      <c r="BD59" s="104">
        <f>'D.1.4.3 - Soupis prací - ...'!F39</f>
        <v>0</v>
      </c>
      <c r="BT59" s="105" t="s">
        <v>82</v>
      </c>
      <c r="BV59" s="105" t="s">
        <v>75</v>
      </c>
      <c r="BW59" s="105" t="s">
        <v>96</v>
      </c>
      <c r="BX59" s="105" t="s">
        <v>81</v>
      </c>
      <c r="CL59" s="105" t="s">
        <v>20</v>
      </c>
    </row>
    <row r="60" spans="1:91" s="4" customFormat="1" ht="24" customHeight="1">
      <c r="A60" s="98" t="s">
        <v>83</v>
      </c>
      <c r="B60" s="53"/>
      <c r="C60" s="99"/>
      <c r="D60" s="99"/>
      <c r="E60" s="352" t="s">
        <v>97</v>
      </c>
      <c r="F60" s="352"/>
      <c r="G60" s="352"/>
      <c r="H60" s="352"/>
      <c r="I60" s="352"/>
      <c r="J60" s="99"/>
      <c r="K60" s="352" t="s">
        <v>98</v>
      </c>
      <c r="L60" s="352"/>
      <c r="M60" s="352"/>
      <c r="N60" s="352"/>
      <c r="O60" s="352"/>
      <c r="P60" s="352"/>
      <c r="Q60" s="352"/>
      <c r="R60" s="352"/>
      <c r="S60" s="352"/>
      <c r="T60" s="352"/>
      <c r="U60" s="352"/>
      <c r="V60" s="352"/>
      <c r="W60" s="352"/>
      <c r="X60" s="352"/>
      <c r="Y60" s="352"/>
      <c r="Z60" s="352"/>
      <c r="AA60" s="352"/>
      <c r="AB60" s="352"/>
      <c r="AC60" s="352"/>
      <c r="AD60" s="352"/>
      <c r="AE60" s="352"/>
      <c r="AF60" s="352"/>
      <c r="AG60" s="377">
        <f>'D.1.4.4 - Soupis prací - ...'!J32</f>
        <v>0</v>
      </c>
      <c r="AH60" s="378"/>
      <c r="AI60" s="378"/>
      <c r="AJ60" s="378"/>
      <c r="AK60" s="378"/>
      <c r="AL60" s="378"/>
      <c r="AM60" s="378"/>
      <c r="AN60" s="377">
        <f t="shared" si="0"/>
        <v>0</v>
      </c>
      <c r="AO60" s="378"/>
      <c r="AP60" s="378"/>
      <c r="AQ60" s="100" t="s">
        <v>86</v>
      </c>
      <c r="AR60" s="55"/>
      <c r="AS60" s="101">
        <v>0</v>
      </c>
      <c r="AT60" s="102">
        <f t="shared" si="1"/>
        <v>0</v>
      </c>
      <c r="AU60" s="103">
        <f>'D.1.4.4 - Soupis prací - ...'!P87</f>
        <v>0</v>
      </c>
      <c r="AV60" s="102">
        <f>'D.1.4.4 - Soupis prací - ...'!J35</f>
        <v>0</v>
      </c>
      <c r="AW60" s="102">
        <f>'D.1.4.4 - Soupis prací - ...'!J36</f>
        <v>0</v>
      </c>
      <c r="AX60" s="102">
        <f>'D.1.4.4 - Soupis prací - ...'!J37</f>
        <v>0</v>
      </c>
      <c r="AY60" s="102">
        <f>'D.1.4.4 - Soupis prací - ...'!J38</f>
        <v>0</v>
      </c>
      <c r="AZ60" s="102">
        <f>'D.1.4.4 - Soupis prací - ...'!F35</f>
        <v>0</v>
      </c>
      <c r="BA60" s="102">
        <f>'D.1.4.4 - Soupis prací - ...'!F36</f>
        <v>0</v>
      </c>
      <c r="BB60" s="102">
        <f>'D.1.4.4 - Soupis prací - ...'!F37</f>
        <v>0</v>
      </c>
      <c r="BC60" s="102">
        <f>'D.1.4.4 - Soupis prací - ...'!F38</f>
        <v>0</v>
      </c>
      <c r="BD60" s="104">
        <f>'D.1.4.4 - Soupis prací - ...'!F39</f>
        <v>0</v>
      </c>
      <c r="BT60" s="105" t="s">
        <v>82</v>
      </c>
      <c r="BV60" s="105" t="s">
        <v>75</v>
      </c>
      <c r="BW60" s="105" t="s">
        <v>99</v>
      </c>
      <c r="BX60" s="105" t="s">
        <v>81</v>
      </c>
      <c r="CL60" s="105" t="s">
        <v>20</v>
      </c>
    </row>
    <row r="61" spans="1:91" s="4" customFormat="1" ht="24" customHeight="1">
      <c r="A61" s="98" t="s">
        <v>83</v>
      </c>
      <c r="B61" s="53"/>
      <c r="C61" s="99"/>
      <c r="D61" s="99"/>
      <c r="E61" s="352" t="s">
        <v>100</v>
      </c>
      <c r="F61" s="352"/>
      <c r="G61" s="352"/>
      <c r="H61" s="352"/>
      <c r="I61" s="352"/>
      <c r="J61" s="99"/>
      <c r="K61" s="352" t="s">
        <v>101</v>
      </c>
      <c r="L61" s="352"/>
      <c r="M61" s="352"/>
      <c r="N61" s="352"/>
      <c r="O61" s="352"/>
      <c r="P61" s="352"/>
      <c r="Q61" s="352"/>
      <c r="R61" s="352"/>
      <c r="S61" s="352"/>
      <c r="T61" s="352"/>
      <c r="U61" s="352"/>
      <c r="V61" s="352"/>
      <c r="W61" s="352"/>
      <c r="X61" s="352"/>
      <c r="Y61" s="352"/>
      <c r="Z61" s="352"/>
      <c r="AA61" s="352"/>
      <c r="AB61" s="352"/>
      <c r="AC61" s="352"/>
      <c r="AD61" s="352"/>
      <c r="AE61" s="352"/>
      <c r="AF61" s="352"/>
      <c r="AG61" s="377">
        <f>'D.1.4.5 - Soupis prací - ...'!J32</f>
        <v>0</v>
      </c>
      <c r="AH61" s="378"/>
      <c r="AI61" s="378"/>
      <c r="AJ61" s="378"/>
      <c r="AK61" s="378"/>
      <c r="AL61" s="378"/>
      <c r="AM61" s="378"/>
      <c r="AN61" s="377">
        <f t="shared" si="0"/>
        <v>0</v>
      </c>
      <c r="AO61" s="378"/>
      <c r="AP61" s="378"/>
      <c r="AQ61" s="100" t="s">
        <v>86</v>
      </c>
      <c r="AR61" s="55"/>
      <c r="AS61" s="101">
        <v>0</v>
      </c>
      <c r="AT61" s="102">
        <f t="shared" si="1"/>
        <v>0</v>
      </c>
      <c r="AU61" s="103">
        <f>'D.1.4.5 - Soupis prací - ...'!P87</f>
        <v>0</v>
      </c>
      <c r="AV61" s="102">
        <f>'D.1.4.5 - Soupis prací - ...'!J35</f>
        <v>0</v>
      </c>
      <c r="AW61" s="102">
        <f>'D.1.4.5 - Soupis prací - ...'!J36</f>
        <v>0</v>
      </c>
      <c r="AX61" s="102">
        <f>'D.1.4.5 - Soupis prací - ...'!J37</f>
        <v>0</v>
      </c>
      <c r="AY61" s="102">
        <f>'D.1.4.5 - Soupis prací - ...'!J38</f>
        <v>0</v>
      </c>
      <c r="AZ61" s="102">
        <f>'D.1.4.5 - Soupis prací - ...'!F35</f>
        <v>0</v>
      </c>
      <c r="BA61" s="102">
        <f>'D.1.4.5 - Soupis prací - ...'!F36</f>
        <v>0</v>
      </c>
      <c r="BB61" s="102">
        <f>'D.1.4.5 - Soupis prací - ...'!F37</f>
        <v>0</v>
      </c>
      <c r="BC61" s="102">
        <f>'D.1.4.5 - Soupis prací - ...'!F38</f>
        <v>0</v>
      </c>
      <c r="BD61" s="104">
        <f>'D.1.4.5 - Soupis prací - ...'!F39</f>
        <v>0</v>
      </c>
      <c r="BT61" s="105" t="s">
        <v>82</v>
      </c>
      <c r="BV61" s="105" t="s">
        <v>75</v>
      </c>
      <c r="BW61" s="105" t="s">
        <v>102</v>
      </c>
      <c r="BX61" s="105" t="s">
        <v>81</v>
      </c>
      <c r="CL61" s="105" t="s">
        <v>20</v>
      </c>
    </row>
    <row r="62" spans="1:91" s="4" customFormat="1" ht="24" customHeight="1">
      <c r="A62" s="98" t="s">
        <v>83</v>
      </c>
      <c r="B62" s="53"/>
      <c r="C62" s="99"/>
      <c r="D62" s="99"/>
      <c r="E62" s="352" t="s">
        <v>103</v>
      </c>
      <c r="F62" s="352"/>
      <c r="G62" s="352"/>
      <c r="H62" s="352"/>
      <c r="I62" s="352"/>
      <c r="J62" s="99"/>
      <c r="K62" s="352" t="s">
        <v>104</v>
      </c>
      <c r="L62" s="352"/>
      <c r="M62" s="352"/>
      <c r="N62" s="352"/>
      <c r="O62" s="352"/>
      <c r="P62" s="352"/>
      <c r="Q62" s="352"/>
      <c r="R62" s="352"/>
      <c r="S62" s="352"/>
      <c r="T62" s="352"/>
      <c r="U62" s="352"/>
      <c r="V62" s="352"/>
      <c r="W62" s="352"/>
      <c r="X62" s="352"/>
      <c r="Y62" s="352"/>
      <c r="Z62" s="352"/>
      <c r="AA62" s="352"/>
      <c r="AB62" s="352"/>
      <c r="AC62" s="352"/>
      <c r="AD62" s="352"/>
      <c r="AE62" s="352"/>
      <c r="AF62" s="352"/>
      <c r="AG62" s="377">
        <f>'D.1.4.6 - Soupis prací - ...'!J32</f>
        <v>0</v>
      </c>
      <c r="AH62" s="378"/>
      <c r="AI62" s="378"/>
      <c r="AJ62" s="378"/>
      <c r="AK62" s="378"/>
      <c r="AL62" s="378"/>
      <c r="AM62" s="378"/>
      <c r="AN62" s="377">
        <f t="shared" si="0"/>
        <v>0</v>
      </c>
      <c r="AO62" s="378"/>
      <c r="AP62" s="378"/>
      <c r="AQ62" s="100" t="s">
        <v>86</v>
      </c>
      <c r="AR62" s="55"/>
      <c r="AS62" s="101">
        <v>0</v>
      </c>
      <c r="AT62" s="102">
        <f t="shared" si="1"/>
        <v>0</v>
      </c>
      <c r="AU62" s="103">
        <f>'D.1.4.6 - Soupis prací - ...'!P87</f>
        <v>0</v>
      </c>
      <c r="AV62" s="102">
        <f>'D.1.4.6 - Soupis prací - ...'!J35</f>
        <v>0</v>
      </c>
      <c r="AW62" s="102">
        <f>'D.1.4.6 - Soupis prací - ...'!J36</f>
        <v>0</v>
      </c>
      <c r="AX62" s="102">
        <f>'D.1.4.6 - Soupis prací - ...'!J37</f>
        <v>0</v>
      </c>
      <c r="AY62" s="102">
        <f>'D.1.4.6 - Soupis prací - ...'!J38</f>
        <v>0</v>
      </c>
      <c r="AZ62" s="102">
        <f>'D.1.4.6 - Soupis prací - ...'!F35</f>
        <v>0</v>
      </c>
      <c r="BA62" s="102">
        <f>'D.1.4.6 - Soupis prací - ...'!F36</f>
        <v>0</v>
      </c>
      <c r="BB62" s="102">
        <f>'D.1.4.6 - Soupis prací - ...'!F37</f>
        <v>0</v>
      </c>
      <c r="BC62" s="102">
        <f>'D.1.4.6 - Soupis prací - ...'!F38</f>
        <v>0</v>
      </c>
      <c r="BD62" s="104">
        <f>'D.1.4.6 - Soupis prací - ...'!F39</f>
        <v>0</v>
      </c>
      <c r="BT62" s="105" t="s">
        <v>82</v>
      </c>
      <c r="BV62" s="105" t="s">
        <v>75</v>
      </c>
      <c r="BW62" s="105" t="s">
        <v>105</v>
      </c>
      <c r="BX62" s="105" t="s">
        <v>81</v>
      </c>
      <c r="CL62" s="105" t="s">
        <v>20</v>
      </c>
    </row>
    <row r="63" spans="1:91" s="7" customFormat="1" ht="14.45" customHeight="1">
      <c r="B63" s="88"/>
      <c r="C63" s="89"/>
      <c r="D63" s="351" t="s">
        <v>82</v>
      </c>
      <c r="E63" s="351"/>
      <c r="F63" s="351"/>
      <c r="G63" s="351"/>
      <c r="H63" s="351"/>
      <c r="I63" s="90"/>
      <c r="J63" s="351" t="s">
        <v>106</v>
      </c>
      <c r="K63" s="351"/>
      <c r="L63" s="351"/>
      <c r="M63" s="351"/>
      <c r="N63" s="351"/>
      <c r="O63" s="351"/>
      <c r="P63" s="351"/>
      <c r="Q63" s="351"/>
      <c r="R63" s="351"/>
      <c r="S63" s="351"/>
      <c r="T63" s="351"/>
      <c r="U63" s="351"/>
      <c r="V63" s="351"/>
      <c r="W63" s="351"/>
      <c r="X63" s="351"/>
      <c r="Y63" s="351"/>
      <c r="Z63" s="351"/>
      <c r="AA63" s="351"/>
      <c r="AB63" s="351"/>
      <c r="AC63" s="351"/>
      <c r="AD63" s="351"/>
      <c r="AE63" s="351"/>
      <c r="AF63" s="351"/>
      <c r="AG63" s="379">
        <f>ROUND(AG64,2)</f>
        <v>0</v>
      </c>
      <c r="AH63" s="380"/>
      <c r="AI63" s="380"/>
      <c r="AJ63" s="380"/>
      <c r="AK63" s="380"/>
      <c r="AL63" s="380"/>
      <c r="AM63" s="380"/>
      <c r="AN63" s="385">
        <f t="shared" si="0"/>
        <v>0</v>
      </c>
      <c r="AO63" s="380"/>
      <c r="AP63" s="380"/>
      <c r="AQ63" s="91" t="s">
        <v>107</v>
      </c>
      <c r="AR63" s="92"/>
      <c r="AS63" s="93">
        <f>ROUND(AS64,2)</f>
        <v>0</v>
      </c>
      <c r="AT63" s="94">
        <f t="shared" si="1"/>
        <v>0</v>
      </c>
      <c r="AU63" s="95">
        <f>ROUND(AU64,5)</f>
        <v>0</v>
      </c>
      <c r="AV63" s="94">
        <f>ROUND(AZ63*L29,2)</f>
        <v>0</v>
      </c>
      <c r="AW63" s="94">
        <f>ROUND(BA63*L30,2)</f>
        <v>0</v>
      </c>
      <c r="AX63" s="94">
        <f>ROUND(BB63*L29,2)</f>
        <v>0</v>
      </c>
      <c r="AY63" s="94">
        <f>ROUND(BC63*L30,2)</f>
        <v>0</v>
      </c>
      <c r="AZ63" s="94">
        <f>ROUND(AZ64,2)</f>
        <v>0</v>
      </c>
      <c r="BA63" s="94">
        <f>ROUND(BA64,2)</f>
        <v>0</v>
      </c>
      <c r="BB63" s="94">
        <f>ROUND(BB64,2)</f>
        <v>0</v>
      </c>
      <c r="BC63" s="94">
        <f>ROUND(BC64,2)</f>
        <v>0</v>
      </c>
      <c r="BD63" s="96">
        <f>ROUND(BD64,2)</f>
        <v>0</v>
      </c>
      <c r="BS63" s="97" t="s">
        <v>72</v>
      </c>
      <c r="BT63" s="97" t="s">
        <v>80</v>
      </c>
      <c r="BU63" s="97" t="s">
        <v>74</v>
      </c>
      <c r="BV63" s="97" t="s">
        <v>75</v>
      </c>
      <c r="BW63" s="97" t="s">
        <v>108</v>
      </c>
      <c r="BX63" s="97" t="s">
        <v>5</v>
      </c>
      <c r="CL63" s="97" t="s">
        <v>20</v>
      </c>
      <c r="CM63" s="97" t="s">
        <v>82</v>
      </c>
    </row>
    <row r="64" spans="1:91" s="4" customFormat="1" ht="24" customHeight="1">
      <c r="A64" s="98" t="s">
        <v>83</v>
      </c>
      <c r="B64" s="53"/>
      <c r="C64" s="99"/>
      <c r="D64" s="99"/>
      <c r="E64" s="352" t="s">
        <v>109</v>
      </c>
      <c r="F64" s="352"/>
      <c r="G64" s="352"/>
      <c r="H64" s="352"/>
      <c r="I64" s="352"/>
      <c r="J64" s="99"/>
      <c r="K64" s="352" t="s">
        <v>110</v>
      </c>
      <c r="L64" s="352"/>
      <c r="M64" s="352"/>
      <c r="N64" s="352"/>
      <c r="O64" s="352"/>
      <c r="P64" s="352"/>
      <c r="Q64" s="352"/>
      <c r="R64" s="352"/>
      <c r="S64" s="352"/>
      <c r="T64" s="352"/>
      <c r="U64" s="352"/>
      <c r="V64" s="352"/>
      <c r="W64" s="352"/>
      <c r="X64" s="352"/>
      <c r="Y64" s="352"/>
      <c r="Z64" s="352"/>
      <c r="AA64" s="352"/>
      <c r="AB64" s="352"/>
      <c r="AC64" s="352"/>
      <c r="AD64" s="352"/>
      <c r="AE64" s="352"/>
      <c r="AF64" s="352"/>
      <c r="AG64" s="377">
        <f>'2.1 - Soupis prací - Vedl...'!J32</f>
        <v>0</v>
      </c>
      <c r="AH64" s="378"/>
      <c r="AI64" s="378"/>
      <c r="AJ64" s="378"/>
      <c r="AK64" s="378"/>
      <c r="AL64" s="378"/>
      <c r="AM64" s="378"/>
      <c r="AN64" s="377">
        <f t="shared" si="0"/>
        <v>0</v>
      </c>
      <c r="AO64" s="378"/>
      <c r="AP64" s="378"/>
      <c r="AQ64" s="100" t="s">
        <v>86</v>
      </c>
      <c r="AR64" s="55"/>
      <c r="AS64" s="106">
        <v>0</v>
      </c>
      <c r="AT64" s="107">
        <f t="shared" si="1"/>
        <v>0</v>
      </c>
      <c r="AU64" s="108">
        <f>'2.1 - Soupis prací - Vedl...'!P92</f>
        <v>0</v>
      </c>
      <c r="AV64" s="107">
        <f>'2.1 - Soupis prací - Vedl...'!J35</f>
        <v>0</v>
      </c>
      <c r="AW64" s="107">
        <f>'2.1 - Soupis prací - Vedl...'!J36</f>
        <v>0</v>
      </c>
      <c r="AX64" s="107">
        <f>'2.1 - Soupis prací - Vedl...'!J37</f>
        <v>0</v>
      </c>
      <c r="AY64" s="107">
        <f>'2.1 - Soupis prací - Vedl...'!J38</f>
        <v>0</v>
      </c>
      <c r="AZ64" s="107">
        <f>'2.1 - Soupis prací - Vedl...'!F35</f>
        <v>0</v>
      </c>
      <c r="BA64" s="107">
        <f>'2.1 - Soupis prací - Vedl...'!F36</f>
        <v>0</v>
      </c>
      <c r="BB64" s="107">
        <f>'2.1 - Soupis prací - Vedl...'!F37</f>
        <v>0</v>
      </c>
      <c r="BC64" s="107">
        <f>'2.1 - Soupis prací - Vedl...'!F38</f>
        <v>0</v>
      </c>
      <c r="BD64" s="109">
        <f>'2.1 - Soupis prací - Vedl...'!F39</f>
        <v>0</v>
      </c>
      <c r="BT64" s="105" t="s">
        <v>82</v>
      </c>
      <c r="BV64" s="105" t="s">
        <v>75</v>
      </c>
      <c r="BW64" s="105" t="s">
        <v>111</v>
      </c>
      <c r="BX64" s="105" t="s">
        <v>108</v>
      </c>
      <c r="CL64" s="105" t="s">
        <v>20</v>
      </c>
    </row>
    <row r="65" spans="1:57" s="2" customFormat="1" ht="30" customHeight="1">
      <c r="A65" s="36"/>
      <c r="B65" s="37"/>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41"/>
      <c r="AS65" s="36"/>
      <c r="AT65" s="36"/>
      <c r="AU65" s="36"/>
      <c r="AV65" s="36"/>
      <c r="AW65" s="36"/>
      <c r="AX65" s="36"/>
      <c r="AY65" s="36"/>
      <c r="AZ65" s="36"/>
      <c r="BA65" s="36"/>
      <c r="BB65" s="36"/>
      <c r="BC65" s="36"/>
      <c r="BD65" s="36"/>
      <c r="BE65" s="36"/>
    </row>
    <row r="66" spans="1:57" s="2" customFormat="1" ht="6.95" customHeight="1">
      <c r="A66" s="36"/>
      <c r="B66" s="49"/>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41"/>
      <c r="AS66" s="36"/>
      <c r="AT66" s="36"/>
      <c r="AU66" s="36"/>
      <c r="AV66" s="36"/>
      <c r="AW66" s="36"/>
      <c r="AX66" s="36"/>
      <c r="AY66" s="36"/>
      <c r="AZ66" s="36"/>
      <c r="BA66" s="36"/>
      <c r="BB66" s="36"/>
      <c r="BC66" s="36"/>
      <c r="BD66" s="36"/>
      <c r="BE66" s="36"/>
    </row>
  </sheetData>
  <sheetProtection algorithmName="SHA-512" hashValue="JP0RULuSpCrZ7Rbc83aIZbxBkfrNmCQqNWep6LmYu5DXPHliLTtJV4OiwYbjWqoithNxVPpgbZFex/UL9G5Sbw==" saltValue="yjZQ0A8oIfy16JjZE8sadO0GriPaaNEgUPwHDJ5Uo8Wwe1eGZrpTLfBjv2mkkXvqkwqp4Uq++m5/UCwT2PqhQA==" spinCount="100000" sheet="1" objects="1" scenarios="1" formatColumns="0" formatRows="0"/>
  <mergeCells count="78">
    <mergeCell ref="AS49:AT51"/>
    <mergeCell ref="AN54:AP54"/>
    <mergeCell ref="AR2:BE2"/>
    <mergeCell ref="AG57:AM57"/>
    <mergeCell ref="AG63:AM63"/>
    <mergeCell ref="AG62:AM62"/>
    <mergeCell ref="AG52:AM52"/>
    <mergeCell ref="AG61:AM61"/>
    <mergeCell ref="AG60:AM60"/>
    <mergeCell ref="AG55:AM55"/>
    <mergeCell ref="AG56:AM56"/>
    <mergeCell ref="AG59:AM59"/>
    <mergeCell ref="AG58:AM58"/>
    <mergeCell ref="AM47:AN47"/>
    <mergeCell ref="AM49:AP49"/>
    <mergeCell ref="AM50:AP50"/>
    <mergeCell ref="AN59:AP59"/>
    <mergeCell ref="AN63:AP63"/>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K64:AF64"/>
    <mergeCell ref="K56:AF56"/>
    <mergeCell ref="K58:AF58"/>
    <mergeCell ref="L45:AO45"/>
    <mergeCell ref="AG54:AM54"/>
    <mergeCell ref="AG64:AM64"/>
    <mergeCell ref="AN64:AP64"/>
    <mergeCell ref="AN58:AP58"/>
    <mergeCell ref="AN62:AP62"/>
    <mergeCell ref="AN55:AP55"/>
    <mergeCell ref="AN52:AP52"/>
    <mergeCell ref="AN57:AP57"/>
    <mergeCell ref="AN61:AP61"/>
    <mergeCell ref="AN60:AP60"/>
    <mergeCell ref="AN56:AP56"/>
    <mergeCell ref="E64:I64"/>
    <mergeCell ref="E56:I56"/>
    <mergeCell ref="E61:I61"/>
    <mergeCell ref="E60:I60"/>
    <mergeCell ref="E59:I59"/>
    <mergeCell ref="C52:G52"/>
    <mergeCell ref="D63:H63"/>
    <mergeCell ref="D55:H55"/>
    <mergeCell ref="E58:I58"/>
    <mergeCell ref="E57:I57"/>
    <mergeCell ref="E62:I62"/>
    <mergeCell ref="I52:AF52"/>
    <mergeCell ref="J63:AF63"/>
    <mergeCell ref="J55:AF55"/>
    <mergeCell ref="K59:AF59"/>
    <mergeCell ref="K60:AF60"/>
    <mergeCell ref="K57:AF57"/>
    <mergeCell ref="K61:AF61"/>
    <mergeCell ref="K62:AF62"/>
  </mergeCells>
  <hyperlinks>
    <hyperlink ref="A56" location="'D.1.1 - Soupis prací - st...'!C2" display="/" xr:uid="{00000000-0004-0000-0000-000000000000}"/>
    <hyperlink ref="A57" location="'D.1.4.1 - Soupis prací - ...'!C2" display="/" xr:uid="{00000000-0004-0000-0000-000001000000}"/>
    <hyperlink ref="A58" location="'D.1.4.2 - Soupis prací - ...'!C2" display="/" xr:uid="{00000000-0004-0000-0000-000002000000}"/>
    <hyperlink ref="A59" location="'D.1.4.3 - Soupis prací - ...'!C2" display="/" xr:uid="{00000000-0004-0000-0000-000003000000}"/>
    <hyperlink ref="A60" location="'D.1.4.4 - Soupis prací - ...'!C2" display="/" xr:uid="{00000000-0004-0000-0000-000004000000}"/>
    <hyperlink ref="A61" location="'D.1.4.5 - Soupis prací - ...'!C2" display="/" xr:uid="{00000000-0004-0000-0000-000005000000}"/>
    <hyperlink ref="A62" location="'D.1.4.6 - Soupis prací - ...'!C2" display="/" xr:uid="{00000000-0004-0000-0000-000006000000}"/>
    <hyperlink ref="A64" location="'2.1 - Soupis prací - Vedl...'!C2" display="/" xr:uid="{00000000-0004-0000-0000-000007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218"/>
  <sheetViews>
    <sheetView showGridLines="0" zoomScale="110" zoomScaleNormal="110" workbookViewId="0"/>
  </sheetViews>
  <sheetFormatPr defaultRowHeight="11.25"/>
  <cols>
    <col min="1" max="1" width="8.33203125" style="271" customWidth="1"/>
    <col min="2" max="2" width="1.6640625" style="271" customWidth="1"/>
    <col min="3" max="4" width="5" style="271" customWidth="1"/>
    <col min="5" max="5" width="11.6640625" style="271" customWidth="1"/>
    <col min="6" max="6" width="9.1640625" style="271" customWidth="1"/>
    <col min="7" max="7" width="5" style="271" customWidth="1"/>
    <col min="8" max="8" width="77.83203125" style="271" customWidth="1"/>
    <col min="9" max="10" width="20" style="271" customWidth="1"/>
    <col min="11" max="11" width="1.6640625" style="271" customWidth="1"/>
  </cols>
  <sheetData>
    <row r="1" spans="2:11" s="1" customFormat="1" ht="37.5" customHeight="1"/>
    <row r="2" spans="2:11" s="1" customFormat="1" ht="7.5" customHeight="1">
      <c r="B2" s="272"/>
      <c r="C2" s="273"/>
      <c r="D2" s="273"/>
      <c r="E2" s="273"/>
      <c r="F2" s="273"/>
      <c r="G2" s="273"/>
      <c r="H2" s="273"/>
      <c r="I2" s="273"/>
      <c r="J2" s="273"/>
      <c r="K2" s="274"/>
    </row>
    <row r="3" spans="2:11" s="17" customFormat="1" ht="45" customHeight="1">
      <c r="B3" s="275"/>
      <c r="C3" s="404" t="s">
        <v>2133</v>
      </c>
      <c r="D3" s="404"/>
      <c r="E3" s="404"/>
      <c r="F3" s="404"/>
      <c r="G3" s="404"/>
      <c r="H3" s="404"/>
      <c r="I3" s="404"/>
      <c r="J3" s="404"/>
      <c r="K3" s="276"/>
    </row>
    <row r="4" spans="2:11" s="1" customFormat="1" ht="25.5" customHeight="1">
      <c r="B4" s="277"/>
      <c r="C4" s="409" t="s">
        <v>2134</v>
      </c>
      <c r="D4" s="409"/>
      <c r="E4" s="409"/>
      <c r="F4" s="409"/>
      <c r="G4" s="409"/>
      <c r="H4" s="409"/>
      <c r="I4" s="409"/>
      <c r="J4" s="409"/>
      <c r="K4" s="278"/>
    </row>
    <row r="5" spans="2:11" s="1" customFormat="1" ht="5.25" customHeight="1">
      <c r="B5" s="277"/>
      <c r="C5" s="279"/>
      <c r="D5" s="279"/>
      <c r="E5" s="279"/>
      <c r="F5" s="279"/>
      <c r="G5" s="279"/>
      <c r="H5" s="279"/>
      <c r="I5" s="279"/>
      <c r="J5" s="279"/>
      <c r="K5" s="278"/>
    </row>
    <row r="6" spans="2:11" s="1" customFormat="1" ht="15" customHeight="1">
      <c r="B6" s="277"/>
      <c r="C6" s="408" t="s">
        <v>2135</v>
      </c>
      <c r="D6" s="408"/>
      <c r="E6" s="408"/>
      <c r="F6" s="408"/>
      <c r="G6" s="408"/>
      <c r="H6" s="408"/>
      <c r="I6" s="408"/>
      <c r="J6" s="408"/>
      <c r="K6" s="278"/>
    </row>
    <row r="7" spans="2:11" s="1" customFormat="1" ht="15" customHeight="1">
      <c r="B7" s="281"/>
      <c r="C7" s="408" t="s">
        <v>2136</v>
      </c>
      <c r="D7" s="408"/>
      <c r="E7" s="408"/>
      <c r="F7" s="408"/>
      <c r="G7" s="408"/>
      <c r="H7" s="408"/>
      <c r="I7" s="408"/>
      <c r="J7" s="408"/>
      <c r="K7" s="278"/>
    </row>
    <row r="8" spans="2:11" s="1" customFormat="1" ht="12.75" customHeight="1">
      <c r="B8" s="281"/>
      <c r="C8" s="280"/>
      <c r="D8" s="280"/>
      <c r="E8" s="280"/>
      <c r="F8" s="280"/>
      <c r="G8" s="280"/>
      <c r="H8" s="280"/>
      <c r="I8" s="280"/>
      <c r="J8" s="280"/>
      <c r="K8" s="278"/>
    </row>
    <row r="9" spans="2:11" s="1" customFormat="1" ht="15" customHeight="1">
      <c r="B9" s="281"/>
      <c r="C9" s="408" t="s">
        <v>2137</v>
      </c>
      <c r="D9" s="408"/>
      <c r="E9" s="408"/>
      <c r="F9" s="408"/>
      <c r="G9" s="408"/>
      <c r="H9" s="408"/>
      <c r="I9" s="408"/>
      <c r="J9" s="408"/>
      <c r="K9" s="278"/>
    </row>
    <row r="10" spans="2:11" s="1" customFormat="1" ht="15" customHeight="1">
      <c r="B10" s="281"/>
      <c r="C10" s="280"/>
      <c r="D10" s="408" t="s">
        <v>2138</v>
      </c>
      <c r="E10" s="408"/>
      <c r="F10" s="408"/>
      <c r="G10" s="408"/>
      <c r="H10" s="408"/>
      <c r="I10" s="408"/>
      <c r="J10" s="408"/>
      <c r="K10" s="278"/>
    </row>
    <row r="11" spans="2:11" s="1" customFormat="1" ht="15" customHeight="1">
      <c r="B11" s="281"/>
      <c r="C11" s="282"/>
      <c r="D11" s="408" t="s">
        <v>2139</v>
      </c>
      <c r="E11" s="408"/>
      <c r="F11" s="408"/>
      <c r="G11" s="408"/>
      <c r="H11" s="408"/>
      <c r="I11" s="408"/>
      <c r="J11" s="408"/>
      <c r="K11" s="278"/>
    </row>
    <row r="12" spans="2:11" s="1" customFormat="1" ht="15" customHeight="1">
      <c r="B12" s="281"/>
      <c r="C12" s="282"/>
      <c r="D12" s="280"/>
      <c r="E12" s="280"/>
      <c r="F12" s="280"/>
      <c r="G12" s="280"/>
      <c r="H12" s="280"/>
      <c r="I12" s="280"/>
      <c r="J12" s="280"/>
      <c r="K12" s="278"/>
    </row>
    <row r="13" spans="2:11" s="1" customFormat="1" ht="15" customHeight="1">
      <c r="B13" s="281"/>
      <c r="C13" s="282"/>
      <c r="D13" s="283" t="s">
        <v>2140</v>
      </c>
      <c r="E13" s="280"/>
      <c r="F13" s="280"/>
      <c r="G13" s="280"/>
      <c r="H13" s="280"/>
      <c r="I13" s="280"/>
      <c r="J13" s="280"/>
      <c r="K13" s="278"/>
    </row>
    <row r="14" spans="2:11" s="1" customFormat="1" ht="12.75" customHeight="1">
      <c r="B14" s="281"/>
      <c r="C14" s="282"/>
      <c r="D14" s="282"/>
      <c r="E14" s="282"/>
      <c r="F14" s="282"/>
      <c r="G14" s="282"/>
      <c r="H14" s="282"/>
      <c r="I14" s="282"/>
      <c r="J14" s="282"/>
      <c r="K14" s="278"/>
    </row>
    <row r="15" spans="2:11" s="1" customFormat="1" ht="15" customHeight="1">
      <c r="B15" s="281"/>
      <c r="C15" s="282"/>
      <c r="D15" s="408" t="s">
        <v>2141</v>
      </c>
      <c r="E15" s="408"/>
      <c r="F15" s="408"/>
      <c r="G15" s="408"/>
      <c r="H15" s="408"/>
      <c r="I15" s="408"/>
      <c r="J15" s="408"/>
      <c r="K15" s="278"/>
    </row>
    <row r="16" spans="2:11" s="1" customFormat="1" ht="15" customHeight="1">
      <c r="B16" s="281"/>
      <c r="C16" s="282"/>
      <c r="D16" s="408" t="s">
        <v>2142</v>
      </c>
      <c r="E16" s="408"/>
      <c r="F16" s="408"/>
      <c r="G16" s="408"/>
      <c r="H16" s="408"/>
      <c r="I16" s="408"/>
      <c r="J16" s="408"/>
      <c r="K16" s="278"/>
    </row>
    <row r="17" spans="2:11" s="1" customFormat="1" ht="15" customHeight="1">
      <c r="B17" s="281"/>
      <c r="C17" s="282"/>
      <c r="D17" s="408" t="s">
        <v>2143</v>
      </c>
      <c r="E17" s="408"/>
      <c r="F17" s="408"/>
      <c r="G17" s="408"/>
      <c r="H17" s="408"/>
      <c r="I17" s="408"/>
      <c r="J17" s="408"/>
      <c r="K17" s="278"/>
    </row>
    <row r="18" spans="2:11" s="1" customFormat="1" ht="15" customHeight="1">
      <c r="B18" s="281"/>
      <c r="C18" s="282"/>
      <c r="D18" s="282"/>
      <c r="E18" s="284" t="s">
        <v>79</v>
      </c>
      <c r="F18" s="408" t="s">
        <v>2144</v>
      </c>
      <c r="G18" s="408"/>
      <c r="H18" s="408"/>
      <c r="I18" s="408"/>
      <c r="J18" s="408"/>
      <c r="K18" s="278"/>
    </row>
    <row r="19" spans="2:11" s="1" customFormat="1" ht="15" customHeight="1">
      <c r="B19" s="281"/>
      <c r="C19" s="282"/>
      <c r="D19" s="282"/>
      <c r="E19" s="284" t="s">
        <v>2145</v>
      </c>
      <c r="F19" s="408" t="s">
        <v>2146</v>
      </c>
      <c r="G19" s="408"/>
      <c r="H19" s="408"/>
      <c r="I19" s="408"/>
      <c r="J19" s="408"/>
      <c r="K19" s="278"/>
    </row>
    <row r="20" spans="2:11" s="1" customFormat="1" ht="15" customHeight="1">
      <c r="B20" s="281"/>
      <c r="C20" s="282"/>
      <c r="D20" s="282"/>
      <c r="E20" s="284" t="s">
        <v>2147</v>
      </c>
      <c r="F20" s="408" t="s">
        <v>2148</v>
      </c>
      <c r="G20" s="408"/>
      <c r="H20" s="408"/>
      <c r="I20" s="408"/>
      <c r="J20" s="408"/>
      <c r="K20" s="278"/>
    </row>
    <row r="21" spans="2:11" s="1" customFormat="1" ht="15" customHeight="1">
      <c r="B21" s="281"/>
      <c r="C21" s="282"/>
      <c r="D21" s="282"/>
      <c r="E21" s="284" t="s">
        <v>107</v>
      </c>
      <c r="F21" s="408" t="s">
        <v>2149</v>
      </c>
      <c r="G21" s="408"/>
      <c r="H21" s="408"/>
      <c r="I21" s="408"/>
      <c r="J21" s="408"/>
      <c r="K21" s="278"/>
    </row>
    <row r="22" spans="2:11" s="1" customFormat="1" ht="15" customHeight="1">
      <c r="B22" s="281"/>
      <c r="C22" s="282"/>
      <c r="D22" s="282"/>
      <c r="E22" s="284" t="s">
        <v>2150</v>
      </c>
      <c r="F22" s="408" t="s">
        <v>1928</v>
      </c>
      <c r="G22" s="408"/>
      <c r="H22" s="408"/>
      <c r="I22" s="408"/>
      <c r="J22" s="408"/>
      <c r="K22" s="278"/>
    </row>
    <row r="23" spans="2:11" s="1" customFormat="1" ht="15" customHeight="1">
      <c r="B23" s="281"/>
      <c r="C23" s="282"/>
      <c r="D23" s="282"/>
      <c r="E23" s="284" t="s">
        <v>86</v>
      </c>
      <c r="F23" s="408" t="s">
        <v>2151</v>
      </c>
      <c r="G23" s="408"/>
      <c r="H23" s="408"/>
      <c r="I23" s="408"/>
      <c r="J23" s="408"/>
      <c r="K23" s="278"/>
    </row>
    <row r="24" spans="2:11" s="1" customFormat="1" ht="12.75" customHeight="1">
      <c r="B24" s="281"/>
      <c r="C24" s="282"/>
      <c r="D24" s="282"/>
      <c r="E24" s="282"/>
      <c r="F24" s="282"/>
      <c r="G24" s="282"/>
      <c r="H24" s="282"/>
      <c r="I24" s="282"/>
      <c r="J24" s="282"/>
      <c r="K24" s="278"/>
    </row>
    <row r="25" spans="2:11" s="1" customFormat="1" ht="15" customHeight="1">
      <c r="B25" s="281"/>
      <c r="C25" s="408" t="s">
        <v>2152</v>
      </c>
      <c r="D25" s="408"/>
      <c r="E25" s="408"/>
      <c r="F25" s="408"/>
      <c r="G25" s="408"/>
      <c r="H25" s="408"/>
      <c r="I25" s="408"/>
      <c r="J25" s="408"/>
      <c r="K25" s="278"/>
    </row>
    <row r="26" spans="2:11" s="1" customFormat="1" ht="15" customHeight="1">
      <c r="B26" s="281"/>
      <c r="C26" s="408" t="s">
        <v>2153</v>
      </c>
      <c r="D26" s="408"/>
      <c r="E26" s="408"/>
      <c r="F26" s="408"/>
      <c r="G26" s="408"/>
      <c r="H26" s="408"/>
      <c r="I26" s="408"/>
      <c r="J26" s="408"/>
      <c r="K26" s="278"/>
    </row>
    <row r="27" spans="2:11" s="1" customFormat="1" ht="15" customHeight="1">
      <c r="B27" s="281"/>
      <c r="C27" s="280"/>
      <c r="D27" s="408" t="s">
        <v>2154</v>
      </c>
      <c r="E27" s="408"/>
      <c r="F27" s="408"/>
      <c r="G27" s="408"/>
      <c r="H27" s="408"/>
      <c r="I27" s="408"/>
      <c r="J27" s="408"/>
      <c r="K27" s="278"/>
    </row>
    <row r="28" spans="2:11" s="1" customFormat="1" ht="15" customHeight="1">
      <c r="B28" s="281"/>
      <c r="C28" s="282"/>
      <c r="D28" s="408" t="s">
        <v>2155</v>
      </c>
      <c r="E28" s="408"/>
      <c r="F28" s="408"/>
      <c r="G28" s="408"/>
      <c r="H28" s="408"/>
      <c r="I28" s="408"/>
      <c r="J28" s="408"/>
      <c r="K28" s="278"/>
    </row>
    <row r="29" spans="2:11" s="1" customFormat="1" ht="12.75" customHeight="1">
      <c r="B29" s="281"/>
      <c r="C29" s="282"/>
      <c r="D29" s="282"/>
      <c r="E29" s="282"/>
      <c r="F29" s="282"/>
      <c r="G29" s="282"/>
      <c r="H29" s="282"/>
      <c r="I29" s="282"/>
      <c r="J29" s="282"/>
      <c r="K29" s="278"/>
    </row>
    <row r="30" spans="2:11" s="1" customFormat="1" ht="15" customHeight="1">
      <c r="B30" s="281"/>
      <c r="C30" s="282"/>
      <c r="D30" s="408" t="s">
        <v>2156</v>
      </c>
      <c r="E30" s="408"/>
      <c r="F30" s="408"/>
      <c r="G30" s="408"/>
      <c r="H30" s="408"/>
      <c r="I30" s="408"/>
      <c r="J30" s="408"/>
      <c r="K30" s="278"/>
    </row>
    <row r="31" spans="2:11" s="1" customFormat="1" ht="15" customHeight="1">
      <c r="B31" s="281"/>
      <c r="C31" s="282"/>
      <c r="D31" s="408" t="s">
        <v>2157</v>
      </c>
      <c r="E31" s="408"/>
      <c r="F31" s="408"/>
      <c r="G31" s="408"/>
      <c r="H31" s="408"/>
      <c r="I31" s="408"/>
      <c r="J31" s="408"/>
      <c r="K31" s="278"/>
    </row>
    <row r="32" spans="2:11" s="1" customFormat="1" ht="12.75" customHeight="1">
      <c r="B32" s="281"/>
      <c r="C32" s="282"/>
      <c r="D32" s="282"/>
      <c r="E32" s="282"/>
      <c r="F32" s="282"/>
      <c r="G32" s="282"/>
      <c r="H32" s="282"/>
      <c r="I32" s="282"/>
      <c r="J32" s="282"/>
      <c r="K32" s="278"/>
    </row>
    <row r="33" spans="2:11" s="1" customFormat="1" ht="15" customHeight="1">
      <c r="B33" s="281"/>
      <c r="C33" s="282"/>
      <c r="D33" s="408" t="s">
        <v>2158</v>
      </c>
      <c r="E33" s="408"/>
      <c r="F33" s="408"/>
      <c r="G33" s="408"/>
      <c r="H33" s="408"/>
      <c r="I33" s="408"/>
      <c r="J33" s="408"/>
      <c r="K33" s="278"/>
    </row>
    <row r="34" spans="2:11" s="1" customFormat="1" ht="15" customHeight="1">
      <c r="B34" s="281"/>
      <c r="C34" s="282"/>
      <c r="D34" s="408" t="s">
        <v>2159</v>
      </c>
      <c r="E34" s="408"/>
      <c r="F34" s="408"/>
      <c r="G34" s="408"/>
      <c r="H34" s="408"/>
      <c r="I34" s="408"/>
      <c r="J34" s="408"/>
      <c r="K34" s="278"/>
    </row>
    <row r="35" spans="2:11" s="1" customFormat="1" ht="15" customHeight="1">
      <c r="B35" s="281"/>
      <c r="C35" s="282"/>
      <c r="D35" s="408" t="s">
        <v>2160</v>
      </c>
      <c r="E35" s="408"/>
      <c r="F35" s="408"/>
      <c r="G35" s="408"/>
      <c r="H35" s="408"/>
      <c r="I35" s="408"/>
      <c r="J35" s="408"/>
      <c r="K35" s="278"/>
    </row>
    <row r="36" spans="2:11" s="1" customFormat="1" ht="15" customHeight="1">
      <c r="B36" s="281"/>
      <c r="C36" s="282"/>
      <c r="D36" s="280"/>
      <c r="E36" s="283" t="s">
        <v>149</v>
      </c>
      <c r="F36" s="280"/>
      <c r="G36" s="408" t="s">
        <v>2161</v>
      </c>
      <c r="H36" s="408"/>
      <c r="I36" s="408"/>
      <c r="J36" s="408"/>
      <c r="K36" s="278"/>
    </row>
    <row r="37" spans="2:11" s="1" customFormat="1" ht="30.75" customHeight="1">
      <c r="B37" s="281"/>
      <c r="C37" s="282"/>
      <c r="D37" s="280"/>
      <c r="E37" s="283" t="s">
        <v>2162</v>
      </c>
      <c r="F37" s="280"/>
      <c r="G37" s="408" t="s">
        <v>2163</v>
      </c>
      <c r="H37" s="408"/>
      <c r="I37" s="408"/>
      <c r="J37" s="408"/>
      <c r="K37" s="278"/>
    </row>
    <row r="38" spans="2:11" s="1" customFormat="1" ht="15" customHeight="1">
      <c r="B38" s="281"/>
      <c r="C38" s="282"/>
      <c r="D38" s="280"/>
      <c r="E38" s="283" t="s">
        <v>54</v>
      </c>
      <c r="F38" s="280"/>
      <c r="G38" s="408" t="s">
        <v>2164</v>
      </c>
      <c r="H38" s="408"/>
      <c r="I38" s="408"/>
      <c r="J38" s="408"/>
      <c r="K38" s="278"/>
    </row>
    <row r="39" spans="2:11" s="1" customFormat="1" ht="15" customHeight="1">
      <c r="B39" s="281"/>
      <c r="C39" s="282"/>
      <c r="D39" s="280"/>
      <c r="E39" s="283" t="s">
        <v>55</v>
      </c>
      <c r="F39" s="280"/>
      <c r="G39" s="408" t="s">
        <v>2165</v>
      </c>
      <c r="H39" s="408"/>
      <c r="I39" s="408"/>
      <c r="J39" s="408"/>
      <c r="K39" s="278"/>
    </row>
    <row r="40" spans="2:11" s="1" customFormat="1" ht="15" customHeight="1">
      <c r="B40" s="281"/>
      <c r="C40" s="282"/>
      <c r="D40" s="280"/>
      <c r="E40" s="283" t="s">
        <v>150</v>
      </c>
      <c r="F40" s="280"/>
      <c r="G40" s="408" t="s">
        <v>2166</v>
      </c>
      <c r="H40" s="408"/>
      <c r="I40" s="408"/>
      <c r="J40" s="408"/>
      <c r="K40" s="278"/>
    </row>
    <row r="41" spans="2:11" s="1" customFormat="1" ht="15" customHeight="1">
      <c r="B41" s="281"/>
      <c r="C41" s="282"/>
      <c r="D41" s="280"/>
      <c r="E41" s="283" t="s">
        <v>151</v>
      </c>
      <c r="F41" s="280"/>
      <c r="G41" s="408" t="s">
        <v>2167</v>
      </c>
      <c r="H41" s="408"/>
      <c r="I41" s="408"/>
      <c r="J41" s="408"/>
      <c r="K41" s="278"/>
    </row>
    <row r="42" spans="2:11" s="1" customFormat="1" ht="15" customHeight="1">
      <c r="B42" s="281"/>
      <c r="C42" s="282"/>
      <c r="D42" s="280"/>
      <c r="E42" s="283" t="s">
        <v>2168</v>
      </c>
      <c r="F42" s="280"/>
      <c r="G42" s="408" t="s">
        <v>2169</v>
      </c>
      <c r="H42" s="408"/>
      <c r="I42" s="408"/>
      <c r="J42" s="408"/>
      <c r="K42" s="278"/>
    </row>
    <row r="43" spans="2:11" s="1" customFormat="1" ht="15" customHeight="1">
      <c r="B43" s="281"/>
      <c r="C43" s="282"/>
      <c r="D43" s="280"/>
      <c r="E43" s="283"/>
      <c r="F43" s="280"/>
      <c r="G43" s="408" t="s">
        <v>2170</v>
      </c>
      <c r="H43" s="408"/>
      <c r="I43" s="408"/>
      <c r="J43" s="408"/>
      <c r="K43" s="278"/>
    </row>
    <row r="44" spans="2:11" s="1" customFormat="1" ht="15" customHeight="1">
      <c r="B44" s="281"/>
      <c r="C44" s="282"/>
      <c r="D44" s="280"/>
      <c r="E44" s="283" t="s">
        <v>2171</v>
      </c>
      <c r="F44" s="280"/>
      <c r="G44" s="408" t="s">
        <v>2172</v>
      </c>
      <c r="H44" s="408"/>
      <c r="I44" s="408"/>
      <c r="J44" s="408"/>
      <c r="K44" s="278"/>
    </row>
    <row r="45" spans="2:11" s="1" customFormat="1" ht="15" customHeight="1">
      <c r="B45" s="281"/>
      <c r="C45" s="282"/>
      <c r="D45" s="280"/>
      <c r="E45" s="283" t="s">
        <v>153</v>
      </c>
      <c r="F45" s="280"/>
      <c r="G45" s="408" t="s">
        <v>2173</v>
      </c>
      <c r="H45" s="408"/>
      <c r="I45" s="408"/>
      <c r="J45" s="408"/>
      <c r="K45" s="278"/>
    </row>
    <row r="46" spans="2:11" s="1" customFormat="1" ht="12.75" customHeight="1">
      <c r="B46" s="281"/>
      <c r="C46" s="282"/>
      <c r="D46" s="280"/>
      <c r="E46" s="280"/>
      <c r="F46" s="280"/>
      <c r="G46" s="280"/>
      <c r="H46" s="280"/>
      <c r="I46" s="280"/>
      <c r="J46" s="280"/>
      <c r="K46" s="278"/>
    </row>
    <row r="47" spans="2:11" s="1" customFormat="1" ht="15" customHeight="1">
      <c r="B47" s="281"/>
      <c r="C47" s="282"/>
      <c r="D47" s="408" t="s">
        <v>2174</v>
      </c>
      <c r="E47" s="408"/>
      <c r="F47" s="408"/>
      <c r="G47" s="408"/>
      <c r="H47" s="408"/>
      <c r="I47" s="408"/>
      <c r="J47" s="408"/>
      <c r="K47" s="278"/>
    </row>
    <row r="48" spans="2:11" s="1" customFormat="1" ht="15" customHeight="1">
      <c r="B48" s="281"/>
      <c r="C48" s="282"/>
      <c r="D48" s="282"/>
      <c r="E48" s="408" t="s">
        <v>2175</v>
      </c>
      <c r="F48" s="408"/>
      <c r="G48" s="408"/>
      <c r="H48" s="408"/>
      <c r="I48" s="408"/>
      <c r="J48" s="408"/>
      <c r="K48" s="278"/>
    </row>
    <row r="49" spans="2:11" s="1" customFormat="1" ht="15" customHeight="1">
      <c r="B49" s="281"/>
      <c r="C49" s="282"/>
      <c r="D49" s="282"/>
      <c r="E49" s="408" t="s">
        <v>2176</v>
      </c>
      <c r="F49" s="408"/>
      <c r="G49" s="408"/>
      <c r="H49" s="408"/>
      <c r="I49" s="408"/>
      <c r="J49" s="408"/>
      <c r="K49" s="278"/>
    </row>
    <row r="50" spans="2:11" s="1" customFormat="1" ht="15" customHeight="1">
      <c r="B50" s="281"/>
      <c r="C50" s="282"/>
      <c r="D50" s="282"/>
      <c r="E50" s="408" t="s">
        <v>2177</v>
      </c>
      <c r="F50" s="408"/>
      <c r="G50" s="408"/>
      <c r="H50" s="408"/>
      <c r="I50" s="408"/>
      <c r="J50" s="408"/>
      <c r="K50" s="278"/>
    </row>
    <row r="51" spans="2:11" s="1" customFormat="1" ht="15" customHeight="1">
      <c r="B51" s="281"/>
      <c r="C51" s="282"/>
      <c r="D51" s="408" t="s">
        <v>2178</v>
      </c>
      <c r="E51" s="408"/>
      <c r="F51" s="408"/>
      <c r="G51" s="408"/>
      <c r="H51" s="408"/>
      <c r="I51" s="408"/>
      <c r="J51" s="408"/>
      <c r="K51" s="278"/>
    </row>
    <row r="52" spans="2:11" s="1" customFormat="1" ht="25.5" customHeight="1">
      <c r="B52" s="277"/>
      <c r="C52" s="409" t="s">
        <v>2179</v>
      </c>
      <c r="D52" s="409"/>
      <c r="E52" s="409"/>
      <c r="F52" s="409"/>
      <c r="G52" s="409"/>
      <c r="H52" s="409"/>
      <c r="I52" s="409"/>
      <c r="J52" s="409"/>
      <c r="K52" s="278"/>
    </row>
    <row r="53" spans="2:11" s="1" customFormat="1" ht="5.25" customHeight="1">
      <c r="B53" s="277"/>
      <c r="C53" s="279"/>
      <c r="D53" s="279"/>
      <c r="E53" s="279"/>
      <c r="F53" s="279"/>
      <c r="G53" s="279"/>
      <c r="H53" s="279"/>
      <c r="I53" s="279"/>
      <c r="J53" s="279"/>
      <c r="K53" s="278"/>
    </row>
    <row r="54" spans="2:11" s="1" customFormat="1" ht="15" customHeight="1">
      <c r="B54" s="277"/>
      <c r="C54" s="408" t="s">
        <v>2180</v>
      </c>
      <c r="D54" s="408"/>
      <c r="E54" s="408"/>
      <c r="F54" s="408"/>
      <c r="G54" s="408"/>
      <c r="H54" s="408"/>
      <c r="I54" s="408"/>
      <c r="J54" s="408"/>
      <c r="K54" s="278"/>
    </row>
    <row r="55" spans="2:11" s="1" customFormat="1" ht="15" customHeight="1">
      <c r="B55" s="277"/>
      <c r="C55" s="408" t="s">
        <v>2181</v>
      </c>
      <c r="D55" s="408"/>
      <c r="E55" s="408"/>
      <c r="F55" s="408"/>
      <c r="G55" s="408"/>
      <c r="H55" s="408"/>
      <c r="I55" s="408"/>
      <c r="J55" s="408"/>
      <c r="K55" s="278"/>
    </row>
    <row r="56" spans="2:11" s="1" customFormat="1" ht="12.75" customHeight="1">
      <c r="B56" s="277"/>
      <c r="C56" s="280"/>
      <c r="D56" s="280"/>
      <c r="E56" s="280"/>
      <c r="F56" s="280"/>
      <c r="G56" s="280"/>
      <c r="H56" s="280"/>
      <c r="I56" s="280"/>
      <c r="J56" s="280"/>
      <c r="K56" s="278"/>
    </row>
    <row r="57" spans="2:11" s="1" customFormat="1" ht="15" customHeight="1">
      <c r="B57" s="277"/>
      <c r="C57" s="408" t="s">
        <v>2182</v>
      </c>
      <c r="D57" s="408"/>
      <c r="E57" s="408"/>
      <c r="F57" s="408"/>
      <c r="G57" s="408"/>
      <c r="H57" s="408"/>
      <c r="I57" s="408"/>
      <c r="J57" s="408"/>
      <c r="K57" s="278"/>
    </row>
    <row r="58" spans="2:11" s="1" customFormat="1" ht="15" customHeight="1">
      <c r="B58" s="277"/>
      <c r="C58" s="282"/>
      <c r="D58" s="408" t="s">
        <v>2183</v>
      </c>
      <c r="E58" s="408"/>
      <c r="F58" s="408"/>
      <c r="G58" s="408"/>
      <c r="H58" s="408"/>
      <c r="I58" s="408"/>
      <c r="J58" s="408"/>
      <c r="K58" s="278"/>
    </row>
    <row r="59" spans="2:11" s="1" customFormat="1" ht="15" customHeight="1">
      <c r="B59" s="277"/>
      <c r="C59" s="282"/>
      <c r="D59" s="408" t="s">
        <v>2184</v>
      </c>
      <c r="E59" s="408"/>
      <c r="F59" s="408"/>
      <c r="G59" s="408"/>
      <c r="H59" s="408"/>
      <c r="I59" s="408"/>
      <c r="J59" s="408"/>
      <c r="K59" s="278"/>
    </row>
    <row r="60" spans="2:11" s="1" customFormat="1" ht="15" customHeight="1">
      <c r="B60" s="277"/>
      <c r="C60" s="282"/>
      <c r="D60" s="408" t="s">
        <v>2185</v>
      </c>
      <c r="E60" s="408"/>
      <c r="F60" s="408"/>
      <c r="G60" s="408"/>
      <c r="H60" s="408"/>
      <c r="I60" s="408"/>
      <c r="J60" s="408"/>
      <c r="K60" s="278"/>
    </row>
    <row r="61" spans="2:11" s="1" customFormat="1" ht="15" customHeight="1">
      <c r="B61" s="277"/>
      <c r="C61" s="282"/>
      <c r="D61" s="408" t="s">
        <v>2186</v>
      </c>
      <c r="E61" s="408"/>
      <c r="F61" s="408"/>
      <c r="G61" s="408"/>
      <c r="H61" s="408"/>
      <c r="I61" s="408"/>
      <c r="J61" s="408"/>
      <c r="K61" s="278"/>
    </row>
    <row r="62" spans="2:11" s="1" customFormat="1" ht="15" customHeight="1">
      <c r="B62" s="277"/>
      <c r="C62" s="282"/>
      <c r="D62" s="410" t="s">
        <v>2187</v>
      </c>
      <c r="E62" s="410"/>
      <c r="F62" s="410"/>
      <c r="G62" s="410"/>
      <c r="H62" s="410"/>
      <c r="I62" s="410"/>
      <c r="J62" s="410"/>
      <c r="K62" s="278"/>
    </row>
    <row r="63" spans="2:11" s="1" customFormat="1" ht="15" customHeight="1">
      <c r="B63" s="277"/>
      <c r="C63" s="282"/>
      <c r="D63" s="408" t="s">
        <v>2188</v>
      </c>
      <c r="E63" s="408"/>
      <c r="F63" s="408"/>
      <c r="G63" s="408"/>
      <c r="H63" s="408"/>
      <c r="I63" s="408"/>
      <c r="J63" s="408"/>
      <c r="K63" s="278"/>
    </row>
    <row r="64" spans="2:11" s="1" customFormat="1" ht="12.75" customHeight="1">
      <c r="B64" s="277"/>
      <c r="C64" s="282"/>
      <c r="D64" s="282"/>
      <c r="E64" s="285"/>
      <c r="F64" s="282"/>
      <c r="G64" s="282"/>
      <c r="H64" s="282"/>
      <c r="I64" s="282"/>
      <c r="J64" s="282"/>
      <c r="K64" s="278"/>
    </row>
    <row r="65" spans="2:11" s="1" customFormat="1" ht="15" customHeight="1">
      <c r="B65" s="277"/>
      <c r="C65" s="282"/>
      <c r="D65" s="408" t="s">
        <v>2189</v>
      </c>
      <c r="E65" s="408"/>
      <c r="F65" s="408"/>
      <c r="G65" s="408"/>
      <c r="H65" s="408"/>
      <c r="I65" s="408"/>
      <c r="J65" s="408"/>
      <c r="K65" s="278"/>
    </row>
    <row r="66" spans="2:11" s="1" customFormat="1" ht="15" customHeight="1">
      <c r="B66" s="277"/>
      <c r="C66" s="282"/>
      <c r="D66" s="410" t="s">
        <v>2190</v>
      </c>
      <c r="E66" s="410"/>
      <c r="F66" s="410"/>
      <c r="G66" s="410"/>
      <c r="H66" s="410"/>
      <c r="I66" s="410"/>
      <c r="J66" s="410"/>
      <c r="K66" s="278"/>
    </row>
    <row r="67" spans="2:11" s="1" customFormat="1" ht="15" customHeight="1">
      <c r="B67" s="277"/>
      <c r="C67" s="282"/>
      <c r="D67" s="408" t="s">
        <v>2191</v>
      </c>
      <c r="E67" s="408"/>
      <c r="F67" s="408"/>
      <c r="G67" s="408"/>
      <c r="H67" s="408"/>
      <c r="I67" s="408"/>
      <c r="J67" s="408"/>
      <c r="K67" s="278"/>
    </row>
    <row r="68" spans="2:11" s="1" customFormat="1" ht="15" customHeight="1">
      <c r="B68" s="277"/>
      <c r="C68" s="282"/>
      <c r="D68" s="408" t="s">
        <v>2192</v>
      </c>
      <c r="E68" s="408"/>
      <c r="F68" s="408"/>
      <c r="G68" s="408"/>
      <c r="H68" s="408"/>
      <c r="I68" s="408"/>
      <c r="J68" s="408"/>
      <c r="K68" s="278"/>
    </row>
    <row r="69" spans="2:11" s="1" customFormat="1" ht="15" customHeight="1">
      <c r="B69" s="277"/>
      <c r="C69" s="282"/>
      <c r="D69" s="408" t="s">
        <v>2193</v>
      </c>
      <c r="E69" s="408"/>
      <c r="F69" s="408"/>
      <c r="G69" s="408"/>
      <c r="H69" s="408"/>
      <c r="I69" s="408"/>
      <c r="J69" s="408"/>
      <c r="K69" s="278"/>
    </row>
    <row r="70" spans="2:11" s="1" customFormat="1" ht="15" customHeight="1">
      <c r="B70" s="277"/>
      <c r="C70" s="282"/>
      <c r="D70" s="408" t="s">
        <v>2194</v>
      </c>
      <c r="E70" s="408"/>
      <c r="F70" s="408"/>
      <c r="G70" s="408"/>
      <c r="H70" s="408"/>
      <c r="I70" s="408"/>
      <c r="J70" s="408"/>
      <c r="K70" s="278"/>
    </row>
    <row r="71" spans="2:11" s="1" customFormat="1" ht="12.75" customHeight="1">
      <c r="B71" s="286"/>
      <c r="C71" s="287"/>
      <c r="D71" s="287"/>
      <c r="E71" s="287"/>
      <c r="F71" s="287"/>
      <c r="G71" s="287"/>
      <c r="H71" s="287"/>
      <c r="I71" s="287"/>
      <c r="J71" s="287"/>
      <c r="K71" s="288"/>
    </row>
    <row r="72" spans="2:11" s="1" customFormat="1" ht="18.75" customHeight="1">
      <c r="B72" s="289"/>
      <c r="C72" s="289"/>
      <c r="D72" s="289"/>
      <c r="E72" s="289"/>
      <c r="F72" s="289"/>
      <c r="G72" s="289"/>
      <c r="H72" s="289"/>
      <c r="I72" s="289"/>
      <c r="J72" s="289"/>
      <c r="K72" s="290"/>
    </row>
    <row r="73" spans="2:11" s="1" customFormat="1" ht="18.75" customHeight="1">
      <c r="B73" s="290"/>
      <c r="C73" s="290"/>
      <c r="D73" s="290"/>
      <c r="E73" s="290"/>
      <c r="F73" s="290"/>
      <c r="G73" s="290"/>
      <c r="H73" s="290"/>
      <c r="I73" s="290"/>
      <c r="J73" s="290"/>
      <c r="K73" s="290"/>
    </row>
    <row r="74" spans="2:11" s="1" customFormat="1" ht="7.5" customHeight="1">
      <c r="B74" s="291"/>
      <c r="C74" s="292"/>
      <c r="D74" s="292"/>
      <c r="E74" s="292"/>
      <c r="F74" s="292"/>
      <c r="G74" s="292"/>
      <c r="H74" s="292"/>
      <c r="I74" s="292"/>
      <c r="J74" s="292"/>
      <c r="K74" s="293"/>
    </row>
    <row r="75" spans="2:11" s="1" customFormat="1" ht="45" customHeight="1">
      <c r="B75" s="294"/>
      <c r="C75" s="403" t="s">
        <v>2195</v>
      </c>
      <c r="D75" s="403"/>
      <c r="E75" s="403"/>
      <c r="F75" s="403"/>
      <c r="G75" s="403"/>
      <c r="H75" s="403"/>
      <c r="I75" s="403"/>
      <c r="J75" s="403"/>
      <c r="K75" s="295"/>
    </row>
    <row r="76" spans="2:11" s="1" customFormat="1" ht="17.25" customHeight="1">
      <c r="B76" s="294"/>
      <c r="C76" s="296" t="s">
        <v>2196</v>
      </c>
      <c r="D76" s="296"/>
      <c r="E76" s="296"/>
      <c r="F76" s="296" t="s">
        <v>2197</v>
      </c>
      <c r="G76" s="297"/>
      <c r="H76" s="296" t="s">
        <v>55</v>
      </c>
      <c r="I76" s="296" t="s">
        <v>58</v>
      </c>
      <c r="J76" s="296" t="s">
        <v>2198</v>
      </c>
      <c r="K76" s="295"/>
    </row>
    <row r="77" spans="2:11" s="1" customFormat="1" ht="17.25" customHeight="1">
      <c r="B77" s="294"/>
      <c r="C77" s="298" t="s">
        <v>2199</v>
      </c>
      <c r="D77" s="298"/>
      <c r="E77" s="298"/>
      <c r="F77" s="299" t="s">
        <v>2200</v>
      </c>
      <c r="G77" s="300"/>
      <c r="H77" s="298"/>
      <c r="I77" s="298"/>
      <c r="J77" s="298" t="s">
        <v>2201</v>
      </c>
      <c r="K77" s="295"/>
    </row>
    <row r="78" spans="2:11" s="1" customFormat="1" ht="5.25" customHeight="1">
      <c r="B78" s="294"/>
      <c r="C78" s="301"/>
      <c r="D78" s="301"/>
      <c r="E78" s="301"/>
      <c r="F78" s="301"/>
      <c r="G78" s="302"/>
      <c r="H78" s="301"/>
      <c r="I78" s="301"/>
      <c r="J78" s="301"/>
      <c r="K78" s="295"/>
    </row>
    <row r="79" spans="2:11" s="1" customFormat="1" ht="15" customHeight="1">
      <c r="B79" s="294"/>
      <c r="C79" s="283" t="s">
        <v>54</v>
      </c>
      <c r="D79" s="301"/>
      <c r="E79" s="301"/>
      <c r="F79" s="303" t="s">
        <v>2202</v>
      </c>
      <c r="G79" s="302"/>
      <c r="H79" s="283" t="s">
        <v>2203</v>
      </c>
      <c r="I79" s="283" t="s">
        <v>2204</v>
      </c>
      <c r="J79" s="283">
        <v>20</v>
      </c>
      <c r="K79" s="295"/>
    </row>
    <row r="80" spans="2:11" s="1" customFormat="1" ht="15" customHeight="1">
      <c r="B80" s="294"/>
      <c r="C80" s="283" t="s">
        <v>2205</v>
      </c>
      <c r="D80" s="283"/>
      <c r="E80" s="283"/>
      <c r="F80" s="303" t="s">
        <v>2202</v>
      </c>
      <c r="G80" s="302"/>
      <c r="H80" s="283" t="s">
        <v>2206</v>
      </c>
      <c r="I80" s="283" t="s">
        <v>2204</v>
      </c>
      <c r="J80" s="283">
        <v>120</v>
      </c>
      <c r="K80" s="295"/>
    </row>
    <row r="81" spans="2:11" s="1" customFormat="1" ht="15" customHeight="1">
      <c r="B81" s="304"/>
      <c r="C81" s="283" t="s">
        <v>2207</v>
      </c>
      <c r="D81" s="283"/>
      <c r="E81" s="283"/>
      <c r="F81" s="303" t="s">
        <v>2208</v>
      </c>
      <c r="G81" s="302"/>
      <c r="H81" s="283" t="s">
        <v>2209</v>
      </c>
      <c r="I81" s="283" t="s">
        <v>2204</v>
      </c>
      <c r="J81" s="283">
        <v>50</v>
      </c>
      <c r="K81" s="295"/>
    </row>
    <row r="82" spans="2:11" s="1" customFormat="1" ht="15" customHeight="1">
      <c r="B82" s="304"/>
      <c r="C82" s="283" t="s">
        <v>2210</v>
      </c>
      <c r="D82" s="283"/>
      <c r="E82" s="283"/>
      <c r="F82" s="303" t="s">
        <v>2202</v>
      </c>
      <c r="G82" s="302"/>
      <c r="H82" s="283" t="s">
        <v>2211</v>
      </c>
      <c r="I82" s="283" t="s">
        <v>2212</v>
      </c>
      <c r="J82" s="283"/>
      <c r="K82" s="295"/>
    </row>
    <row r="83" spans="2:11" s="1" customFormat="1" ht="15" customHeight="1">
      <c r="B83" s="304"/>
      <c r="C83" s="305" t="s">
        <v>2213</v>
      </c>
      <c r="D83" s="305"/>
      <c r="E83" s="305"/>
      <c r="F83" s="306" t="s">
        <v>2208</v>
      </c>
      <c r="G83" s="305"/>
      <c r="H83" s="305" t="s">
        <v>2214</v>
      </c>
      <c r="I83" s="305" t="s">
        <v>2204</v>
      </c>
      <c r="J83" s="305">
        <v>15</v>
      </c>
      <c r="K83" s="295"/>
    </row>
    <row r="84" spans="2:11" s="1" customFormat="1" ht="15" customHeight="1">
      <c r="B84" s="304"/>
      <c r="C84" s="305" t="s">
        <v>2215</v>
      </c>
      <c r="D84" s="305"/>
      <c r="E84" s="305"/>
      <c r="F84" s="306" t="s">
        <v>2208</v>
      </c>
      <c r="G84" s="305"/>
      <c r="H84" s="305" t="s">
        <v>2216</v>
      </c>
      <c r="I84" s="305" t="s">
        <v>2204</v>
      </c>
      <c r="J84" s="305">
        <v>15</v>
      </c>
      <c r="K84" s="295"/>
    </row>
    <row r="85" spans="2:11" s="1" customFormat="1" ht="15" customHeight="1">
      <c r="B85" s="304"/>
      <c r="C85" s="305" t="s">
        <v>2217</v>
      </c>
      <c r="D85" s="305"/>
      <c r="E85" s="305"/>
      <c r="F85" s="306" t="s">
        <v>2208</v>
      </c>
      <c r="G85" s="305"/>
      <c r="H85" s="305" t="s">
        <v>2218</v>
      </c>
      <c r="I85" s="305" t="s">
        <v>2204</v>
      </c>
      <c r="J85" s="305">
        <v>20</v>
      </c>
      <c r="K85" s="295"/>
    </row>
    <row r="86" spans="2:11" s="1" customFormat="1" ht="15" customHeight="1">
      <c r="B86" s="304"/>
      <c r="C86" s="305" t="s">
        <v>2219</v>
      </c>
      <c r="D86" s="305"/>
      <c r="E86" s="305"/>
      <c r="F86" s="306" t="s">
        <v>2208</v>
      </c>
      <c r="G86" s="305"/>
      <c r="H86" s="305" t="s">
        <v>2220</v>
      </c>
      <c r="I86" s="305" t="s">
        <v>2204</v>
      </c>
      <c r="J86" s="305">
        <v>20</v>
      </c>
      <c r="K86" s="295"/>
    </row>
    <row r="87" spans="2:11" s="1" customFormat="1" ht="15" customHeight="1">
      <c r="B87" s="304"/>
      <c r="C87" s="283" t="s">
        <v>2221</v>
      </c>
      <c r="D87" s="283"/>
      <c r="E87" s="283"/>
      <c r="F87" s="303" t="s">
        <v>2208</v>
      </c>
      <c r="G87" s="302"/>
      <c r="H87" s="283" t="s">
        <v>2222</v>
      </c>
      <c r="I87" s="283" t="s">
        <v>2204</v>
      </c>
      <c r="J87" s="283">
        <v>50</v>
      </c>
      <c r="K87" s="295"/>
    </row>
    <row r="88" spans="2:11" s="1" customFormat="1" ht="15" customHeight="1">
      <c r="B88" s="304"/>
      <c r="C88" s="283" t="s">
        <v>2223</v>
      </c>
      <c r="D88" s="283"/>
      <c r="E88" s="283"/>
      <c r="F88" s="303" t="s">
        <v>2208</v>
      </c>
      <c r="G88" s="302"/>
      <c r="H88" s="283" t="s">
        <v>2224</v>
      </c>
      <c r="I88" s="283" t="s">
        <v>2204</v>
      </c>
      <c r="J88" s="283">
        <v>20</v>
      </c>
      <c r="K88" s="295"/>
    </row>
    <row r="89" spans="2:11" s="1" customFormat="1" ht="15" customHeight="1">
      <c r="B89" s="304"/>
      <c r="C89" s="283" t="s">
        <v>2225</v>
      </c>
      <c r="D89" s="283"/>
      <c r="E89" s="283"/>
      <c r="F89" s="303" t="s">
        <v>2208</v>
      </c>
      <c r="G89" s="302"/>
      <c r="H89" s="283" t="s">
        <v>2226</v>
      </c>
      <c r="I89" s="283" t="s">
        <v>2204</v>
      </c>
      <c r="J89" s="283">
        <v>20</v>
      </c>
      <c r="K89" s="295"/>
    </row>
    <row r="90" spans="2:11" s="1" customFormat="1" ht="15" customHeight="1">
      <c r="B90" s="304"/>
      <c r="C90" s="283" t="s">
        <v>2227</v>
      </c>
      <c r="D90" s="283"/>
      <c r="E90" s="283"/>
      <c r="F90" s="303" t="s">
        <v>2208</v>
      </c>
      <c r="G90" s="302"/>
      <c r="H90" s="283" t="s">
        <v>2228</v>
      </c>
      <c r="I90" s="283" t="s">
        <v>2204</v>
      </c>
      <c r="J90" s="283">
        <v>50</v>
      </c>
      <c r="K90" s="295"/>
    </row>
    <row r="91" spans="2:11" s="1" customFormat="1" ht="15" customHeight="1">
      <c r="B91" s="304"/>
      <c r="C91" s="283" t="s">
        <v>2229</v>
      </c>
      <c r="D91" s="283"/>
      <c r="E91" s="283"/>
      <c r="F91" s="303" t="s">
        <v>2208</v>
      </c>
      <c r="G91" s="302"/>
      <c r="H91" s="283" t="s">
        <v>2229</v>
      </c>
      <c r="I91" s="283" t="s">
        <v>2204</v>
      </c>
      <c r="J91" s="283">
        <v>50</v>
      </c>
      <c r="K91" s="295"/>
    </row>
    <row r="92" spans="2:11" s="1" customFormat="1" ht="15" customHeight="1">
      <c r="B92" s="304"/>
      <c r="C92" s="283" t="s">
        <v>2230</v>
      </c>
      <c r="D92" s="283"/>
      <c r="E92" s="283"/>
      <c r="F92" s="303" t="s">
        <v>2208</v>
      </c>
      <c r="G92" s="302"/>
      <c r="H92" s="283" t="s">
        <v>2231</v>
      </c>
      <c r="I92" s="283" t="s">
        <v>2204</v>
      </c>
      <c r="J92" s="283">
        <v>255</v>
      </c>
      <c r="K92" s="295"/>
    </row>
    <row r="93" spans="2:11" s="1" customFormat="1" ht="15" customHeight="1">
      <c r="B93" s="304"/>
      <c r="C93" s="283" t="s">
        <v>2232</v>
      </c>
      <c r="D93" s="283"/>
      <c r="E93" s="283"/>
      <c r="F93" s="303" t="s">
        <v>2202</v>
      </c>
      <c r="G93" s="302"/>
      <c r="H93" s="283" t="s">
        <v>2233</v>
      </c>
      <c r="I93" s="283" t="s">
        <v>2234</v>
      </c>
      <c r="J93" s="283"/>
      <c r="K93" s="295"/>
    </row>
    <row r="94" spans="2:11" s="1" customFormat="1" ht="15" customHeight="1">
      <c r="B94" s="304"/>
      <c r="C94" s="283" t="s">
        <v>2235</v>
      </c>
      <c r="D94" s="283"/>
      <c r="E94" s="283"/>
      <c r="F94" s="303" t="s">
        <v>2202</v>
      </c>
      <c r="G94" s="302"/>
      <c r="H94" s="283" t="s">
        <v>2236</v>
      </c>
      <c r="I94" s="283" t="s">
        <v>2237</v>
      </c>
      <c r="J94" s="283"/>
      <c r="K94" s="295"/>
    </row>
    <row r="95" spans="2:11" s="1" customFormat="1" ht="15" customHeight="1">
      <c r="B95" s="304"/>
      <c r="C95" s="283" t="s">
        <v>2238</v>
      </c>
      <c r="D95" s="283"/>
      <c r="E95" s="283"/>
      <c r="F95" s="303" t="s">
        <v>2202</v>
      </c>
      <c r="G95" s="302"/>
      <c r="H95" s="283" t="s">
        <v>2238</v>
      </c>
      <c r="I95" s="283" t="s">
        <v>2237</v>
      </c>
      <c r="J95" s="283"/>
      <c r="K95" s="295"/>
    </row>
    <row r="96" spans="2:11" s="1" customFormat="1" ht="15" customHeight="1">
      <c r="B96" s="304"/>
      <c r="C96" s="283" t="s">
        <v>39</v>
      </c>
      <c r="D96" s="283"/>
      <c r="E96" s="283"/>
      <c r="F96" s="303" t="s">
        <v>2202</v>
      </c>
      <c r="G96" s="302"/>
      <c r="H96" s="283" t="s">
        <v>2239</v>
      </c>
      <c r="I96" s="283" t="s">
        <v>2237</v>
      </c>
      <c r="J96" s="283"/>
      <c r="K96" s="295"/>
    </row>
    <row r="97" spans="2:11" s="1" customFormat="1" ht="15" customHeight="1">
      <c r="B97" s="304"/>
      <c r="C97" s="283" t="s">
        <v>49</v>
      </c>
      <c r="D97" s="283"/>
      <c r="E97" s="283"/>
      <c r="F97" s="303" t="s">
        <v>2202</v>
      </c>
      <c r="G97" s="302"/>
      <c r="H97" s="283" t="s">
        <v>2240</v>
      </c>
      <c r="I97" s="283" t="s">
        <v>2237</v>
      </c>
      <c r="J97" s="283"/>
      <c r="K97" s="295"/>
    </row>
    <row r="98" spans="2:11" s="1" customFormat="1" ht="15" customHeight="1">
      <c r="B98" s="307"/>
      <c r="C98" s="308"/>
      <c r="D98" s="308"/>
      <c r="E98" s="308"/>
      <c r="F98" s="308"/>
      <c r="G98" s="308"/>
      <c r="H98" s="308"/>
      <c r="I98" s="308"/>
      <c r="J98" s="308"/>
      <c r="K98" s="309"/>
    </row>
    <row r="99" spans="2:11" s="1" customFormat="1" ht="18.75" customHeight="1">
      <c r="B99" s="310"/>
      <c r="C99" s="311"/>
      <c r="D99" s="311"/>
      <c r="E99" s="311"/>
      <c r="F99" s="311"/>
      <c r="G99" s="311"/>
      <c r="H99" s="311"/>
      <c r="I99" s="311"/>
      <c r="J99" s="311"/>
      <c r="K99" s="310"/>
    </row>
    <row r="100" spans="2:11" s="1" customFormat="1" ht="18.75" customHeight="1">
      <c r="B100" s="290"/>
      <c r="C100" s="290"/>
      <c r="D100" s="290"/>
      <c r="E100" s="290"/>
      <c r="F100" s="290"/>
      <c r="G100" s="290"/>
      <c r="H100" s="290"/>
      <c r="I100" s="290"/>
      <c r="J100" s="290"/>
      <c r="K100" s="290"/>
    </row>
    <row r="101" spans="2:11" s="1" customFormat="1" ht="7.5" customHeight="1">
      <c r="B101" s="291"/>
      <c r="C101" s="292"/>
      <c r="D101" s="292"/>
      <c r="E101" s="292"/>
      <c r="F101" s="292"/>
      <c r="G101" s="292"/>
      <c r="H101" s="292"/>
      <c r="I101" s="292"/>
      <c r="J101" s="292"/>
      <c r="K101" s="293"/>
    </row>
    <row r="102" spans="2:11" s="1" customFormat="1" ht="45" customHeight="1">
      <c r="B102" s="294"/>
      <c r="C102" s="403" t="s">
        <v>2241</v>
      </c>
      <c r="D102" s="403"/>
      <c r="E102" s="403"/>
      <c r="F102" s="403"/>
      <c r="G102" s="403"/>
      <c r="H102" s="403"/>
      <c r="I102" s="403"/>
      <c r="J102" s="403"/>
      <c r="K102" s="295"/>
    </row>
    <row r="103" spans="2:11" s="1" customFormat="1" ht="17.25" customHeight="1">
      <c r="B103" s="294"/>
      <c r="C103" s="296" t="s">
        <v>2196</v>
      </c>
      <c r="D103" s="296"/>
      <c r="E103" s="296"/>
      <c r="F103" s="296" t="s">
        <v>2197</v>
      </c>
      <c r="G103" s="297"/>
      <c r="H103" s="296" t="s">
        <v>55</v>
      </c>
      <c r="I103" s="296" t="s">
        <v>58</v>
      </c>
      <c r="J103" s="296" t="s">
        <v>2198</v>
      </c>
      <c r="K103" s="295"/>
    </row>
    <row r="104" spans="2:11" s="1" customFormat="1" ht="17.25" customHeight="1">
      <c r="B104" s="294"/>
      <c r="C104" s="298" t="s">
        <v>2199</v>
      </c>
      <c r="D104" s="298"/>
      <c r="E104" s="298"/>
      <c r="F104" s="299" t="s">
        <v>2200</v>
      </c>
      <c r="G104" s="300"/>
      <c r="H104" s="298"/>
      <c r="I104" s="298"/>
      <c r="J104" s="298" t="s">
        <v>2201</v>
      </c>
      <c r="K104" s="295"/>
    </row>
    <row r="105" spans="2:11" s="1" customFormat="1" ht="5.25" customHeight="1">
      <c r="B105" s="294"/>
      <c r="C105" s="296"/>
      <c r="D105" s="296"/>
      <c r="E105" s="296"/>
      <c r="F105" s="296"/>
      <c r="G105" s="312"/>
      <c r="H105" s="296"/>
      <c r="I105" s="296"/>
      <c r="J105" s="296"/>
      <c r="K105" s="295"/>
    </row>
    <row r="106" spans="2:11" s="1" customFormat="1" ht="15" customHeight="1">
      <c r="B106" s="294"/>
      <c r="C106" s="283" t="s">
        <v>54</v>
      </c>
      <c r="D106" s="301"/>
      <c r="E106" s="301"/>
      <c r="F106" s="303" t="s">
        <v>2202</v>
      </c>
      <c r="G106" s="312"/>
      <c r="H106" s="283" t="s">
        <v>2242</v>
      </c>
      <c r="I106" s="283" t="s">
        <v>2204</v>
      </c>
      <c r="J106" s="283">
        <v>20</v>
      </c>
      <c r="K106" s="295"/>
    </row>
    <row r="107" spans="2:11" s="1" customFormat="1" ht="15" customHeight="1">
      <c r="B107" s="294"/>
      <c r="C107" s="283" t="s">
        <v>2205</v>
      </c>
      <c r="D107" s="283"/>
      <c r="E107" s="283"/>
      <c r="F107" s="303" t="s">
        <v>2202</v>
      </c>
      <c r="G107" s="283"/>
      <c r="H107" s="283" t="s">
        <v>2242</v>
      </c>
      <c r="I107" s="283" t="s">
        <v>2204</v>
      </c>
      <c r="J107" s="283">
        <v>120</v>
      </c>
      <c r="K107" s="295"/>
    </row>
    <row r="108" spans="2:11" s="1" customFormat="1" ht="15" customHeight="1">
      <c r="B108" s="304"/>
      <c r="C108" s="283" t="s">
        <v>2207</v>
      </c>
      <c r="D108" s="283"/>
      <c r="E108" s="283"/>
      <c r="F108" s="303" t="s">
        <v>2208</v>
      </c>
      <c r="G108" s="283"/>
      <c r="H108" s="283" t="s">
        <v>2242</v>
      </c>
      <c r="I108" s="283" t="s">
        <v>2204</v>
      </c>
      <c r="J108" s="283">
        <v>50</v>
      </c>
      <c r="K108" s="295"/>
    </row>
    <row r="109" spans="2:11" s="1" customFormat="1" ht="15" customHeight="1">
      <c r="B109" s="304"/>
      <c r="C109" s="283" t="s">
        <v>2210</v>
      </c>
      <c r="D109" s="283"/>
      <c r="E109" s="283"/>
      <c r="F109" s="303" t="s">
        <v>2202</v>
      </c>
      <c r="G109" s="283"/>
      <c r="H109" s="283" t="s">
        <v>2242</v>
      </c>
      <c r="I109" s="283" t="s">
        <v>2212</v>
      </c>
      <c r="J109" s="283"/>
      <c r="K109" s="295"/>
    </row>
    <row r="110" spans="2:11" s="1" customFormat="1" ht="15" customHeight="1">
      <c r="B110" s="304"/>
      <c r="C110" s="283" t="s">
        <v>2221</v>
      </c>
      <c r="D110" s="283"/>
      <c r="E110" s="283"/>
      <c r="F110" s="303" t="s">
        <v>2208</v>
      </c>
      <c r="G110" s="283"/>
      <c r="H110" s="283" t="s">
        <v>2242</v>
      </c>
      <c r="I110" s="283" t="s">
        <v>2204</v>
      </c>
      <c r="J110" s="283">
        <v>50</v>
      </c>
      <c r="K110" s="295"/>
    </row>
    <row r="111" spans="2:11" s="1" customFormat="1" ht="15" customHeight="1">
      <c r="B111" s="304"/>
      <c r="C111" s="283" t="s">
        <v>2229</v>
      </c>
      <c r="D111" s="283"/>
      <c r="E111" s="283"/>
      <c r="F111" s="303" t="s">
        <v>2208</v>
      </c>
      <c r="G111" s="283"/>
      <c r="H111" s="283" t="s">
        <v>2242</v>
      </c>
      <c r="I111" s="283" t="s">
        <v>2204</v>
      </c>
      <c r="J111" s="283">
        <v>50</v>
      </c>
      <c r="K111" s="295"/>
    </row>
    <row r="112" spans="2:11" s="1" customFormat="1" ht="15" customHeight="1">
      <c r="B112" s="304"/>
      <c r="C112" s="283" t="s">
        <v>2227</v>
      </c>
      <c r="D112" s="283"/>
      <c r="E112" s="283"/>
      <c r="F112" s="303" t="s">
        <v>2208</v>
      </c>
      <c r="G112" s="283"/>
      <c r="H112" s="283" t="s">
        <v>2242</v>
      </c>
      <c r="I112" s="283" t="s">
        <v>2204</v>
      </c>
      <c r="J112" s="283">
        <v>50</v>
      </c>
      <c r="K112" s="295"/>
    </row>
    <row r="113" spans="2:11" s="1" customFormat="1" ht="15" customHeight="1">
      <c r="B113" s="304"/>
      <c r="C113" s="283" t="s">
        <v>54</v>
      </c>
      <c r="D113" s="283"/>
      <c r="E113" s="283"/>
      <c r="F113" s="303" t="s">
        <v>2202</v>
      </c>
      <c r="G113" s="283"/>
      <c r="H113" s="283" t="s">
        <v>2243</v>
      </c>
      <c r="I113" s="283" t="s">
        <v>2204</v>
      </c>
      <c r="J113" s="283">
        <v>20</v>
      </c>
      <c r="K113" s="295"/>
    </row>
    <row r="114" spans="2:11" s="1" customFormat="1" ht="15" customHeight="1">
      <c r="B114" s="304"/>
      <c r="C114" s="283" t="s">
        <v>2244</v>
      </c>
      <c r="D114" s="283"/>
      <c r="E114" s="283"/>
      <c r="F114" s="303" t="s">
        <v>2202</v>
      </c>
      <c r="G114" s="283"/>
      <c r="H114" s="283" t="s">
        <v>2245</v>
      </c>
      <c r="I114" s="283" t="s">
        <v>2204</v>
      </c>
      <c r="J114" s="283">
        <v>120</v>
      </c>
      <c r="K114" s="295"/>
    </row>
    <row r="115" spans="2:11" s="1" customFormat="1" ht="15" customHeight="1">
      <c r="B115" s="304"/>
      <c r="C115" s="283" t="s">
        <v>39</v>
      </c>
      <c r="D115" s="283"/>
      <c r="E115" s="283"/>
      <c r="F115" s="303" t="s">
        <v>2202</v>
      </c>
      <c r="G115" s="283"/>
      <c r="H115" s="283" t="s">
        <v>2246</v>
      </c>
      <c r="I115" s="283" t="s">
        <v>2237</v>
      </c>
      <c r="J115" s="283"/>
      <c r="K115" s="295"/>
    </row>
    <row r="116" spans="2:11" s="1" customFormat="1" ht="15" customHeight="1">
      <c r="B116" s="304"/>
      <c r="C116" s="283" t="s">
        <v>49</v>
      </c>
      <c r="D116" s="283"/>
      <c r="E116" s="283"/>
      <c r="F116" s="303" t="s">
        <v>2202</v>
      </c>
      <c r="G116" s="283"/>
      <c r="H116" s="283" t="s">
        <v>2247</v>
      </c>
      <c r="I116" s="283" t="s">
        <v>2237</v>
      </c>
      <c r="J116" s="283"/>
      <c r="K116" s="295"/>
    </row>
    <row r="117" spans="2:11" s="1" customFormat="1" ht="15" customHeight="1">
      <c r="B117" s="304"/>
      <c r="C117" s="283" t="s">
        <v>58</v>
      </c>
      <c r="D117" s="283"/>
      <c r="E117" s="283"/>
      <c r="F117" s="303" t="s">
        <v>2202</v>
      </c>
      <c r="G117" s="283"/>
      <c r="H117" s="283" t="s">
        <v>2248</v>
      </c>
      <c r="I117" s="283" t="s">
        <v>2249</v>
      </c>
      <c r="J117" s="283"/>
      <c r="K117" s="295"/>
    </row>
    <row r="118" spans="2:11" s="1" customFormat="1" ht="15" customHeight="1">
      <c r="B118" s="307"/>
      <c r="C118" s="313"/>
      <c r="D118" s="313"/>
      <c r="E118" s="313"/>
      <c r="F118" s="313"/>
      <c r="G118" s="313"/>
      <c r="H118" s="313"/>
      <c r="I118" s="313"/>
      <c r="J118" s="313"/>
      <c r="K118" s="309"/>
    </row>
    <row r="119" spans="2:11" s="1" customFormat="1" ht="18.75" customHeight="1">
      <c r="B119" s="314"/>
      <c r="C119" s="280"/>
      <c r="D119" s="280"/>
      <c r="E119" s="280"/>
      <c r="F119" s="315"/>
      <c r="G119" s="280"/>
      <c r="H119" s="280"/>
      <c r="I119" s="280"/>
      <c r="J119" s="280"/>
      <c r="K119" s="314"/>
    </row>
    <row r="120" spans="2:11" s="1" customFormat="1" ht="18.75" customHeight="1">
      <c r="B120" s="290"/>
      <c r="C120" s="290"/>
      <c r="D120" s="290"/>
      <c r="E120" s="290"/>
      <c r="F120" s="290"/>
      <c r="G120" s="290"/>
      <c r="H120" s="290"/>
      <c r="I120" s="290"/>
      <c r="J120" s="290"/>
      <c r="K120" s="290"/>
    </row>
    <row r="121" spans="2:11" s="1" customFormat="1" ht="7.5" customHeight="1">
      <c r="B121" s="316"/>
      <c r="C121" s="317"/>
      <c r="D121" s="317"/>
      <c r="E121" s="317"/>
      <c r="F121" s="317"/>
      <c r="G121" s="317"/>
      <c r="H121" s="317"/>
      <c r="I121" s="317"/>
      <c r="J121" s="317"/>
      <c r="K121" s="318"/>
    </row>
    <row r="122" spans="2:11" s="1" customFormat="1" ht="45" customHeight="1">
      <c r="B122" s="319"/>
      <c r="C122" s="404" t="s">
        <v>2250</v>
      </c>
      <c r="D122" s="404"/>
      <c r="E122" s="404"/>
      <c r="F122" s="404"/>
      <c r="G122" s="404"/>
      <c r="H122" s="404"/>
      <c r="I122" s="404"/>
      <c r="J122" s="404"/>
      <c r="K122" s="320"/>
    </row>
    <row r="123" spans="2:11" s="1" customFormat="1" ht="17.25" customHeight="1">
      <c r="B123" s="321"/>
      <c r="C123" s="296" t="s">
        <v>2196</v>
      </c>
      <c r="D123" s="296"/>
      <c r="E123" s="296"/>
      <c r="F123" s="296" t="s">
        <v>2197</v>
      </c>
      <c r="G123" s="297"/>
      <c r="H123" s="296" t="s">
        <v>55</v>
      </c>
      <c r="I123" s="296" t="s">
        <v>58</v>
      </c>
      <c r="J123" s="296" t="s">
        <v>2198</v>
      </c>
      <c r="K123" s="322"/>
    </row>
    <row r="124" spans="2:11" s="1" customFormat="1" ht="17.25" customHeight="1">
      <c r="B124" s="321"/>
      <c r="C124" s="298" t="s">
        <v>2199</v>
      </c>
      <c r="D124" s="298"/>
      <c r="E124" s="298"/>
      <c r="F124" s="299" t="s">
        <v>2200</v>
      </c>
      <c r="G124" s="300"/>
      <c r="H124" s="298"/>
      <c r="I124" s="298"/>
      <c r="J124" s="298" t="s">
        <v>2201</v>
      </c>
      <c r="K124" s="322"/>
    </row>
    <row r="125" spans="2:11" s="1" customFormat="1" ht="5.25" customHeight="1">
      <c r="B125" s="323"/>
      <c r="C125" s="301"/>
      <c r="D125" s="301"/>
      <c r="E125" s="301"/>
      <c r="F125" s="301"/>
      <c r="G125" s="283"/>
      <c r="H125" s="301"/>
      <c r="I125" s="301"/>
      <c r="J125" s="301"/>
      <c r="K125" s="324"/>
    </row>
    <row r="126" spans="2:11" s="1" customFormat="1" ht="15" customHeight="1">
      <c r="B126" s="323"/>
      <c r="C126" s="283" t="s">
        <v>2205</v>
      </c>
      <c r="D126" s="301"/>
      <c r="E126" s="301"/>
      <c r="F126" s="303" t="s">
        <v>2202</v>
      </c>
      <c r="G126" s="283"/>
      <c r="H126" s="283" t="s">
        <v>2242</v>
      </c>
      <c r="I126" s="283" t="s">
        <v>2204</v>
      </c>
      <c r="J126" s="283">
        <v>120</v>
      </c>
      <c r="K126" s="325"/>
    </row>
    <row r="127" spans="2:11" s="1" customFormat="1" ht="15" customHeight="1">
      <c r="B127" s="323"/>
      <c r="C127" s="283" t="s">
        <v>2251</v>
      </c>
      <c r="D127" s="283"/>
      <c r="E127" s="283"/>
      <c r="F127" s="303" t="s">
        <v>2202</v>
      </c>
      <c r="G127" s="283"/>
      <c r="H127" s="283" t="s">
        <v>2252</v>
      </c>
      <c r="I127" s="283" t="s">
        <v>2204</v>
      </c>
      <c r="J127" s="283" t="s">
        <v>2253</v>
      </c>
      <c r="K127" s="325"/>
    </row>
    <row r="128" spans="2:11" s="1" customFormat="1" ht="15" customHeight="1">
      <c r="B128" s="323"/>
      <c r="C128" s="283" t="s">
        <v>86</v>
      </c>
      <c r="D128" s="283"/>
      <c r="E128" s="283"/>
      <c r="F128" s="303" t="s">
        <v>2202</v>
      </c>
      <c r="G128" s="283"/>
      <c r="H128" s="283" t="s">
        <v>2254</v>
      </c>
      <c r="I128" s="283" t="s">
        <v>2204</v>
      </c>
      <c r="J128" s="283" t="s">
        <v>2253</v>
      </c>
      <c r="K128" s="325"/>
    </row>
    <row r="129" spans="2:11" s="1" customFormat="1" ht="15" customHeight="1">
      <c r="B129" s="323"/>
      <c r="C129" s="283" t="s">
        <v>2213</v>
      </c>
      <c r="D129" s="283"/>
      <c r="E129" s="283"/>
      <c r="F129" s="303" t="s">
        <v>2208</v>
      </c>
      <c r="G129" s="283"/>
      <c r="H129" s="283" t="s">
        <v>2214</v>
      </c>
      <c r="I129" s="283" t="s">
        <v>2204</v>
      </c>
      <c r="J129" s="283">
        <v>15</v>
      </c>
      <c r="K129" s="325"/>
    </row>
    <row r="130" spans="2:11" s="1" customFormat="1" ht="15" customHeight="1">
      <c r="B130" s="323"/>
      <c r="C130" s="305" t="s">
        <v>2215</v>
      </c>
      <c r="D130" s="305"/>
      <c r="E130" s="305"/>
      <c r="F130" s="306" t="s">
        <v>2208</v>
      </c>
      <c r="G130" s="305"/>
      <c r="H130" s="305" t="s">
        <v>2216</v>
      </c>
      <c r="I130" s="305" t="s">
        <v>2204</v>
      </c>
      <c r="J130" s="305">
        <v>15</v>
      </c>
      <c r="K130" s="325"/>
    </row>
    <row r="131" spans="2:11" s="1" customFormat="1" ht="15" customHeight="1">
      <c r="B131" s="323"/>
      <c r="C131" s="305" t="s">
        <v>2217</v>
      </c>
      <c r="D131" s="305"/>
      <c r="E131" s="305"/>
      <c r="F131" s="306" t="s">
        <v>2208</v>
      </c>
      <c r="G131" s="305"/>
      <c r="H131" s="305" t="s">
        <v>2218</v>
      </c>
      <c r="I131" s="305" t="s">
        <v>2204</v>
      </c>
      <c r="J131" s="305">
        <v>20</v>
      </c>
      <c r="K131" s="325"/>
    </row>
    <row r="132" spans="2:11" s="1" customFormat="1" ht="15" customHeight="1">
      <c r="B132" s="323"/>
      <c r="C132" s="305" t="s">
        <v>2219</v>
      </c>
      <c r="D132" s="305"/>
      <c r="E132" s="305"/>
      <c r="F132" s="306" t="s">
        <v>2208</v>
      </c>
      <c r="G132" s="305"/>
      <c r="H132" s="305" t="s">
        <v>2220</v>
      </c>
      <c r="I132" s="305" t="s">
        <v>2204</v>
      </c>
      <c r="J132" s="305">
        <v>20</v>
      </c>
      <c r="K132" s="325"/>
    </row>
    <row r="133" spans="2:11" s="1" customFormat="1" ht="15" customHeight="1">
      <c r="B133" s="323"/>
      <c r="C133" s="283" t="s">
        <v>2207</v>
      </c>
      <c r="D133" s="283"/>
      <c r="E133" s="283"/>
      <c r="F133" s="303" t="s">
        <v>2208</v>
      </c>
      <c r="G133" s="283"/>
      <c r="H133" s="283" t="s">
        <v>2242</v>
      </c>
      <c r="I133" s="283" t="s">
        <v>2204</v>
      </c>
      <c r="J133" s="283">
        <v>50</v>
      </c>
      <c r="K133" s="325"/>
    </row>
    <row r="134" spans="2:11" s="1" customFormat="1" ht="15" customHeight="1">
      <c r="B134" s="323"/>
      <c r="C134" s="283" t="s">
        <v>2221</v>
      </c>
      <c r="D134" s="283"/>
      <c r="E134" s="283"/>
      <c r="F134" s="303" t="s">
        <v>2208</v>
      </c>
      <c r="G134" s="283"/>
      <c r="H134" s="283" t="s">
        <v>2242</v>
      </c>
      <c r="I134" s="283" t="s">
        <v>2204</v>
      </c>
      <c r="J134" s="283">
        <v>50</v>
      </c>
      <c r="K134" s="325"/>
    </row>
    <row r="135" spans="2:11" s="1" customFormat="1" ht="15" customHeight="1">
      <c r="B135" s="323"/>
      <c r="C135" s="283" t="s">
        <v>2227</v>
      </c>
      <c r="D135" s="283"/>
      <c r="E135" s="283"/>
      <c r="F135" s="303" t="s">
        <v>2208</v>
      </c>
      <c r="G135" s="283"/>
      <c r="H135" s="283" t="s">
        <v>2242</v>
      </c>
      <c r="I135" s="283" t="s">
        <v>2204</v>
      </c>
      <c r="J135" s="283">
        <v>50</v>
      </c>
      <c r="K135" s="325"/>
    </row>
    <row r="136" spans="2:11" s="1" customFormat="1" ht="15" customHeight="1">
      <c r="B136" s="323"/>
      <c r="C136" s="283" t="s">
        <v>2229</v>
      </c>
      <c r="D136" s="283"/>
      <c r="E136" s="283"/>
      <c r="F136" s="303" t="s">
        <v>2208</v>
      </c>
      <c r="G136" s="283"/>
      <c r="H136" s="283" t="s">
        <v>2242</v>
      </c>
      <c r="I136" s="283" t="s">
        <v>2204</v>
      </c>
      <c r="J136" s="283">
        <v>50</v>
      </c>
      <c r="K136" s="325"/>
    </row>
    <row r="137" spans="2:11" s="1" customFormat="1" ht="15" customHeight="1">
      <c r="B137" s="323"/>
      <c r="C137" s="283" t="s">
        <v>2230</v>
      </c>
      <c r="D137" s="283"/>
      <c r="E137" s="283"/>
      <c r="F137" s="303" t="s">
        <v>2208</v>
      </c>
      <c r="G137" s="283"/>
      <c r="H137" s="283" t="s">
        <v>2255</v>
      </c>
      <c r="I137" s="283" t="s">
        <v>2204</v>
      </c>
      <c r="J137" s="283">
        <v>255</v>
      </c>
      <c r="K137" s="325"/>
    </row>
    <row r="138" spans="2:11" s="1" customFormat="1" ht="15" customHeight="1">
      <c r="B138" s="323"/>
      <c r="C138" s="283" t="s">
        <v>2232</v>
      </c>
      <c r="D138" s="283"/>
      <c r="E138" s="283"/>
      <c r="F138" s="303" t="s">
        <v>2202</v>
      </c>
      <c r="G138" s="283"/>
      <c r="H138" s="283" t="s">
        <v>2256</v>
      </c>
      <c r="I138" s="283" t="s">
        <v>2234</v>
      </c>
      <c r="J138" s="283"/>
      <c r="K138" s="325"/>
    </row>
    <row r="139" spans="2:11" s="1" customFormat="1" ht="15" customHeight="1">
      <c r="B139" s="323"/>
      <c r="C139" s="283" t="s">
        <v>2235</v>
      </c>
      <c r="D139" s="283"/>
      <c r="E139" s="283"/>
      <c r="F139" s="303" t="s">
        <v>2202</v>
      </c>
      <c r="G139" s="283"/>
      <c r="H139" s="283" t="s">
        <v>2257</v>
      </c>
      <c r="I139" s="283" t="s">
        <v>2237</v>
      </c>
      <c r="J139" s="283"/>
      <c r="K139" s="325"/>
    </row>
    <row r="140" spans="2:11" s="1" customFormat="1" ht="15" customHeight="1">
      <c r="B140" s="323"/>
      <c r="C140" s="283" t="s">
        <v>2238</v>
      </c>
      <c r="D140" s="283"/>
      <c r="E140" s="283"/>
      <c r="F140" s="303" t="s">
        <v>2202</v>
      </c>
      <c r="G140" s="283"/>
      <c r="H140" s="283" t="s">
        <v>2238</v>
      </c>
      <c r="I140" s="283" t="s">
        <v>2237</v>
      </c>
      <c r="J140" s="283"/>
      <c r="K140" s="325"/>
    </row>
    <row r="141" spans="2:11" s="1" customFormat="1" ht="15" customHeight="1">
      <c r="B141" s="323"/>
      <c r="C141" s="283" t="s">
        <v>39</v>
      </c>
      <c r="D141" s="283"/>
      <c r="E141" s="283"/>
      <c r="F141" s="303" t="s">
        <v>2202</v>
      </c>
      <c r="G141" s="283"/>
      <c r="H141" s="283" t="s">
        <v>2258</v>
      </c>
      <c r="I141" s="283" t="s">
        <v>2237</v>
      </c>
      <c r="J141" s="283"/>
      <c r="K141" s="325"/>
    </row>
    <row r="142" spans="2:11" s="1" customFormat="1" ht="15" customHeight="1">
      <c r="B142" s="323"/>
      <c r="C142" s="283" t="s">
        <v>2259</v>
      </c>
      <c r="D142" s="283"/>
      <c r="E142" s="283"/>
      <c r="F142" s="303" t="s">
        <v>2202</v>
      </c>
      <c r="G142" s="283"/>
      <c r="H142" s="283" t="s">
        <v>2260</v>
      </c>
      <c r="I142" s="283" t="s">
        <v>2237</v>
      </c>
      <c r="J142" s="283"/>
      <c r="K142" s="325"/>
    </row>
    <row r="143" spans="2:11" s="1" customFormat="1" ht="15" customHeight="1">
      <c r="B143" s="326"/>
      <c r="C143" s="327"/>
      <c r="D143" s="327"/>
      <c r="E143" s="327"/>
      <c r="F143" s="327"/>
      <c r="G143" s="327"/>
      <c r="H143" s="327"/>
      <c r="I143" s="327"/>
      <c r="J143" s="327"/>
      <c r="K143" s="328"/>
    </row>
    <row r="144" spans="2:11" s="1" customFormat="1" ht="18.75" customHeight="1">
      <c r="B144" s="280"/>
      <c r="C144" s="280"/>
      <c r="D144" s="280"/>
      <c r="E144" s="280"/>
      <c r="F144" s="315"/>
      <c r="G144" s="280"/>
      <c r="H144" s="280"/>
      <c r="I144" s="280"/>
      <c r="J144" s="280"/>
      <c r="K144" s="280"/>
    </row>
    <row r="145" spans="2:11" s="1" customFormat="1" ht="18.75" customHeight="1">
      <c r="B145" s="290"/>
      <c r="C145" s="290"/>
      <c r="D145" s="290"/>
      <c r="E145" s="290"/>
      <c r="F145" s="290"/>
      <c r="G145" s="290"/>
      <c r="H145" s="290"/>
      <c r="I145" s="290"/>
      <c r="J145" s="290"/>
      <c r="K145" s="290"/>
    </row>
    <row r="146" spans="2:11" s="1" customFormat="1" ht="7.5" customHeight="1">
      <c r="B146" s="291"/>
      <c r="C146" s="292"/>
      <c r="D146" s="292"/>
      <c r="E146" s="292"/>
      <c r="F146" s="292"/>
      <c r="G146" s="292"/>
      <c r="H146" s="292"/>
      <c r="I146" s="292"/>
      <c r="J146" s="292"/>
      <c r="K146" s="293"/>
    </row>
    <row r="147" spans="2:11" s="1" customFormat="1" ht="45" customHeight="1">
      <c r="B147" s="294"/>
      <c r="C147" s="403" t="s">
        <v>2261</v>
      </c>
      <c r="D147" s="403"/>
      <c r="E147" s="403"/>
      <c r="F147" s="403"/>
      <c r="G147" s="403"/>
      <c r="H147" s="403"/>
      <c r="I147" s="403"/>
      <c r="J147" s="403"/>
      <c r="K147" s="295"/>
    </row>
    <row r="148" spans="2:11" s="1" customFormat="1" ht="17.25" customHeight="1">
      <c r="B148" s="294"/>
      <c r="C148" s="296" t="s">
        <v>2196</v>
      </c>
      <c r="D148" s="296"/>
      <c r="E148" s="296"/>
      <c r="F148" s="296" t="s">
        <v>2197</v>
      </c>
      <c r="G148" s="297"/>
      <c r="H148" s="296" t="s">
        <v>55</v>
      </c>
      <c r="I148" s="296" t="s">
        <v>58</v>
      </c>
      <c r="J148" s="296" t="s">
        <v>2198</v>
      </c>
      <c r="K148" s="295"/>
    </row>
    <row r="149" spans="2:11" s="1" customFormat="1" ht="17.25" customHeight="1">
      <c r="B149" s="294"/>
      <c r="C149" s="298" t="s">
        <v>2199</v>
      </c>
      <c r="D149" s="298"/>
      <c r="E149" s="298"/>
      <c r="F149" s="299" t="s">
        <v>2200</v>
      </c>
      <c r="G149" s="300"/>
      <c r="H149" s="298"/>
      <c r="I149" s="298"/>
      <c r="J149" s="298" t="s">
        <v>2201</v>
      </c>
      <c r="K149" s="295"/>
    </row>
    <row r="150" spans="2:11" s="1" customFormat="1" ht="5.25" customHeight="1">
      <c r="B150" s="304"/>
      <c r="C150" s="301"/>
      <c r="D150" s="301"/>
      <c r="E150" s="301"/>
      <c r="F150" s="301"/>
      <c r="G150" s="302"/>
      <c r="H150" s="301"/>
      <c r="I150" s="301"/>
      <c r="J150" s="301"/>
      <c r="K150" s="325"/>
    </row>
    <row r="151" spans="2:11" s="1" customFormat="1" ht="15" customHeight="1">
      <c r="B151" s="304"/>
      <c r="C151" s="329" t="s">
        <v>2205</v>
      </c>
      <c r="D151" s="283"/>
      <c r="E151" s="283"/>
      <c r="F151" s="330" t="s">
        <v>2202</v>
      </c>
      <c r="G151" s="283"/>
      <c r="H151" s="329" t="s">
        <v>2242</v>
      </c>
      <c r="I151" s="329" t="s">
        <v>2204</v>
      </c>
      <c r="J151" s="329">
        <v>120</v>
      </c>
      <c r="K151" s="325"/>
    </row>
    <row r="152" spans="2:11" s="1" customFormat="1" ht="15" customHeight="1">
      <c r="B152" s="304"/>
      <c r="C152" s="329" t="s">
        <v>2251</v>
      </c>
      <c r="D152" s="283"/>
      <c r="E152" s="283"/>
      <c r="F152" s="330" t="s">
        <v>2202</v>
      </c>
      <c r="G152" s="283"/>
      <c r="H152" s="329" t="s">
        <v>2262</v>
      </c>
      <c r="I152" s="329" t="s">
        <v>2204</v>
      </c>
      <c r="J152" s="329" t="s">
        <v>2253</v>
      </c>
      <c r="K152" s="325"/>
    </row>
    <row r="153" spans="2:11" s="1" customFormat="1" ht="15" customHeight="1">
      <c r="B153" s="304"/>
      <c r="C153" s="329" t="s">
        <v>86</v>
      </c>
      <c r="D153" s="283"/>
      <c r="E153" s="283"/>
      <c r="F153" s="330" t="s">
        <v>2202</v>
      </c>
      <c r="G153" s="283"/>
      <c r="H153" s="329" t="s">
        <v>2263</v>
      </c>
      <c r="I153" s="329" t="s">
        <v>2204</v>
      </c>
      <c r="J153" s="329" t="s">
        <v>2253</v>
      </c>
      <c r="K153" s="325"/>
    </row>
    <row r="154" spans="2:11" s="1" customFormat="1" ht="15" customHeight="1">
      <c r="B154" s="304"/>
      <c r="C154" s="329" t="s">
        <v>2207</v>
      </c>
      <c r="D154" s="283"/>
      <c r="E154" s="283"/>
      <c r="F154" s="330" t="s">
        <v>2208</v>
      </c>
      <c r="G154" s="283"/>
      <c r="H154" s="329" t="s">
        <v>2242</v>
      </c>
      <c r="I154" s="329" t="s">
        <v>2204</v>
      </c>
      <c r="J154" s="329">
        <v>50</v>
      </c>
      <c r="K154" s="325"/>
    </row>
    <row r="155" spans="2:11" s="1" customFormat="1" ht="15" customHeight="1">
      <c r="B155" s="304"/>
      <c r="C155" s="329" t="s">
        <v>2210</v>
      </c>
      <c r="D155" s="283"/>
      <c r="E155" s="283"/>
      <c r="F155" s="330" t="s">
        <v>2202</v>
      </c>
      <c r="G155" s="283"/>
      <c r="H155" s="329" t="s">
        <v>2242</v>
      </c>
      <c r="I155" s="329" t="s">
        <v>2212</v>
      </c>
      <c r="J155" s="329"/>
      <c r="K155" s="325"/>
    </row>
    <row r="156" spans="2:11" s="1" customFormat="1" ht="15" customHeight="1">
      <c r="B156" s="304"/>
      <c r="C156" s="329" t="s">
        <v>2221</v>
      </c>
      <c r="D156" s="283"/>
      <c r="E156" s="283"/>
      <c r="F156" s="330" t="s">
        <v>2208</v>
      </c>
      <c r="G156" s="283"/>
      <c r="H156" s="329" t="s">
        <v>2242</v>
      </c>
      <c r="I156" s="329" t="s">
        <v>2204</v>
      </c>
      <c r="J156" s="329">
        <v>50</v>
      </c>
      <c r="K156" s="325"/>
    </row>
    <row r="157" spans="2:11" s="1" customFormat="1" ht="15" customHeight="1">
      <c r="B157" s="304"/>
      <c r="C157" s="329" t="s">
        <v>2229</v>
      </c>
      <c r="D157" s="283"/>
      <c r="E157" s="283"/>
      <c r="F157" s="330" t="s">
        <v>2208</v>
      </c>
      <c r="G157" s="283"/>
      <c r="H157" s="329" t="s">
        <v>2242</v>
      </c>
      <c r="I157" s="329" t="s">
        <v>2204</v>
      </c>
      <c r="J157" s="329">
        <v>50</v>
      </c>
      <c r="K157" s="325"/>
    </row>
    <row r="158" spans="2:11" s="1" customFormat="1" ht="15" customHeight="1">
      <c r="B158" s="304"/>
      <c r="C158" s="329" t="s">
        <v>2227</v>
      </c>
      <c r="D158" s="283"/>
      <c r="E158" s="283"/>
      <c r="F158" s="330" t="s">
        <v>2208</v>
      </c>
      <c r="G158" s="283"/>
      <c r="H158" s="329" t="s">
        <v>2242</v>
      </c>
      <c r="I158" s="329" t="s">
        <v>2204</v>
      </c>
      <c r="J158" s="329">
        <v>50</v>
      </c>
      <c r="K158" s="325"/>
    </row>
    <row r="159" spans="2:11" s="1" customFormat="1" ht="15" customHeight="1">
      <c r="B159" s="304"/>
      <c r="C159" s="329" t="s">
        <v>118</v>
      </c>
      <c r="D159" s="283"/>
      <c r="E159" s="283"/>
      <c r="F159" s="330" t="s">
        <v>2202</v>
      </c>
      <c r="G159" s="283"/>
      <c r="H159" s="329" t="s">
        <v>2264</v>
      </c>
      <c r="I159" s="329" t="s">
        <v>2204</v>
      </c>
      <c r="J159" s="329" t="s">
        <v>2265</v>
      </c>
      <c r="K159" s="325"/>
    </row>
    <row r="160" spans="2:11" s="1" customFormat="1" ht="15" customHeight="1">
      <c r="B160" s="304"/>
      <c r="C160" s="329" t="s">
        <v>2266</v>
      </c>
      <c r="D160" s="283"/>
      <c r="E160" s="283"/>
      <c r="F160" s="330" t="s">
        <v>2202</v>
      </c>
      <c r="G160" s="283"/>
      <c r="H160" s="329" t="s">
        <v>2267</v>
      </c>
      <c r="I160" s="329" t="s">
        <v>2237</v>
      </c>
      <c r="J160" s="329"/>
      <c r="K160" s="325"/>
    </row>
    <row r="161" spans="2:11" s="1" customFormat="1" ht="15" customHeight="1">
      <c r="B161" s="331"/>
      <c r="C161" s="313"/>
      <c r="D161" s="313"/>
      <c r="E161" s="313"/>
      <c r="F161" s="313"/>
      <c r="G161" s="313"/>
      <c r="H161" s="313"/>
      <c r="I161" s="313"/>
      <c r="J161" s="313"/>
      <c r="K161" s="332"/>
    </row>
    <row r="162" spans="2:11" s="1" customFormat="1" ht="18.75" customHeight="1">
      <c r="B162" s="280"/>
      <c r="C162" s="283"/>
      <c r="D162" s="283"/>
      <c r="E162" s="283"/>
      <c r="F162" s="303"/>
      <c r="G162" s="283"/>
      <c r="H162" s="283"/>
      <c r="I162" s="283"/>
      <c r="J162" s="283"/>
      <c r="K162" s="280"/>
    </row>
    <row r="163" spans="2:11" s="1" customFormat="1" ht="18.75" customHeight="1">
      <c r="B163" s="290"/>
      <c r="C163" s="290"/>
      <c r="D163" s="290"/>
      <c r="E163" s="290"/>
      <c r="F163" s="290"/>
      <c r="G163" s="290"/>
      <c r="H163" s="290"/>
      <c r="I163" s="290"/>
      <c r="J163" s="290"/>
      <c r="K163" s="290"/>
    </row>
    <row r="164" spans="2:11" s="1" customFormat="1" ht="7.5" customHeight="1">
      <c r="B164" s="272"/>
      <c r="C164" s="273"/>
      <c r="D164" s="273"/>
      <c r="E164" s="273"/>
      <c r="F164" s="273"/>
      <c r="G164" s="273"/>
      <c r="H164" s="273"/>
      <c r="I164" s="273"/>
      <c r="J164" s="273"/>
      <c r="K164" s="274"/>
    </row>
    <row r="165" spans="2:11" s="1" customFormat="1" ht="45" customHeight="1">
      <c r="B165" s="275"/>
      <c r="C165" s="404" t="s">
        <v>2268</v>
      </c>
      <c r="D165" s="404"/>
      <c r="E165" s="404"/>
      <c r="F165" s="404"/>
      <c r="G165" s="404"/>
      <c r="H165" s="404"/>
      <c r="I165" s="404"/>
      <c r="J165" s="404"/>
      <c r="K165" s="276"/>
    </row>
    <row r="166" spans="2:11" s="1" customFormat="1" ht="17.25" customHeight="1">
      <c r="B166" s="275"/>
      <c r="C166" s="296" t="s">
        <v>2196</v>
      </c>
      <c r="D166" s="296"/>
      <c r="E166" s="296"/>
      <c r="F166" s="296" t="s">
        <v>2197</v>
      </c>
      <c r="G166" s="333"/>
      <c r="H166" s="334" t="s">
        <v>55</v>
      </c>
      <c r="I166" s="334" t="s">
        <v>58</v>
      </c>
      <c r="J166" s="296" t="s">
        <v>2198</v>
      </c>
      <c r="K166" s="276"/>
    </row>
    <row r="167" spans="2:11" s="1" customFormat="1" ht="17.25" customHeight="1">
      <c r="B167" s="277"/>
      <c r="C167" s="298" t="s">
        <v>2199</v>
      </c>
      <c r="D167" s="298"/>
      <c r="E167" s="298"/>
      <c r="F167" s="299" t="s">
        <v>2200</v>
      </c>
      <c r="G167" s="335"/>
      <c r="H167" s="336"/>
      <c r="I167" s="336"/>
      <c r="J167" s="298" t="s">
        <v>2201</v>
      </c>
      <c r="K167" s="278"/>
    </row>
    <row r="168" spans="2:11" s="1" customFormat="1" ht="5.25" customHeight="1">
      <c r="B168" s="304"/>
      <c r="C168" s="301"/>
      <c r="D168" s="301"/>
      <c r="E168" s="301"/>
      <c r="F168" s="301"/>
      <c r="G168" s="302"/>
      <c r="H168" s="301"/>
      <c r="I168" s="301"/>
      <c r="J168" s="301"/>
      <c r="K168" s="325"/>
    </row>
    <row r="169" spans="2:11" s="1" customFormat="1" ht="15" customHeight="1">
      <c r="B169" s="304"/>
      <c r="C169" s="283" t="s">
        <v>2205</v>
      </c>
      <c r="D169" s="283"/>
      <c r="E169" s="283"/>
      <c r="F169" s="303" t="s">
        <v>2202</v>
      </c>
      <c r="G169" s="283"/>
      <c r="H169" s="283" t="s">
        <v>2242</v>
      </c>
      <c r="I169" s="283" t="s">
        <v>2204</v>
      </c>
      <c r="J169" s="283">
        <v>120</v>
      </c>
      <c r="K169" s="325"/>
    </row>
    <row r="170" spans="2:11" s="1" customFormat="1" ht="15" customHeight="1">
      <c r="B170" s="304"/>
      <c r="C170" s="283" t="s">
        <v>2251</v>
      </c>
      <c r="D170" s="283"/>
      <c r="E170" s="283"/>
      <c r="F170" s="303" t="s">
        <v>2202</v>
      </c>
      <c r="G170" s="283"/>
      <c r="H170" s="283" t="s">
        <v>2252</v>
      </c>
      <c r="I170" s="283" t="s">
        <v>2204</v>
      </c>
      <c r="J170" s="283" t="s">
        <v>2253</v>
      </c>
      <c r="K170" s="325"/>
    </row>
    <row r="171" spans="2:11" s="1" customFormat="1" ht="15" customHeight="1">
      <c r="B171" s="304"/>
      <c r="C171" s="283" t="s">
        <v>86</v>
      </c>
      <c r="D171" s="283"/>
      <c r="E171" s="283"/>
      <c r="F171" s="303" t="s">
        <v>2202</v>
      </c>
      <c r="G171" s="283"/>
      <c r="H171" s="283" t="s">
        <v>2269</v>
      </c>
      <c r="I171" s="283" t="s">
        <v>2204</v>
      </c>
      <c r="J171" s="283" t="s">
        <v>2253</v>
      </c>
      <c r="K171" s="325"/>
    </row>
    <row r="172" spans="2:11" s="1" customFormat="1" ht="15" customHeight="1">
      <c r="B172" s="304"/>
      <c r="C172" s="283" t="s">
        <v>2207</v>
      </c>
      <c r="D172" s="283"/>
      <c r="E172" s="283"/>
      <c r="F172" s="303" t="s">
        <v>2208</v>
      </c>
      <c r="G172" s="283"/>
      <c r="H172" s="283" t="s">
        <v>2269</v>
      </c>
      <c r="I172" s="283" t="s">
        <v>2204</v>
      </c>
      <c r="J172" s="283">
        <v>50</v>
      </c>
      <c r="K172" s="325"/>
    </row>
    <row r="173" spans="2:11" s="1" customFormat="1" ht="15" customHeight="1">
      <c r="B173" s="304"/>
      <c r="C173" s="283" t="s">
        <v>2210</v>
      </c>
      <c r="D173" s="283"/>
      <c r="E173" s="283"/>
      <c r="F173" s="303" t="s">
        <v>2202</v>
      </c>
      <c r="G173" s="283"/>
      <c r="H173" s="283" t="s">
        <v>2269</v>
      </c>
      <c r="I173" s="283" t="s">
        <v>2212</v>
      </c>
      <c r="J173" s="283"/>
      <c r="K173" s="325"/>
    </row>
    <row r="174" spans="2:11" s="1" customFormat="1" ht="15" customHeight="1">
      <c r="B174" s="304"/>
      <c r="C174" s="283" t="s">
        <v>2221</v>
      </c>
      <c r="D174" s="283"/>
      <c r="E174" s="283"/>
      <c r="F174" s="303" t="s">
        <v>2208</v>
      </c>
      <c r="G174" s="283"/>
      <c r="H174" s="283" t="s">
        <v>2269</v>
      </c>
      <c r="I174" s="283" t="s">
        <v>2204</v>
      </c>
      <c r="J174" s="283">
        <v>50</v>
      </c>
      <c r="K174" s="325"/>
    </row>
    <row r="175" spans="2:11" s="1" customFormat="1" ht="15" customHeight="1">
      <c r="B175" s="304"/>
      <c r="C175" s="283" t="s">
        <v>2229</v>
      </c>
      <c r="D175" s="283"/>
      <c r="E175" s="283"/>
      <c r="F175" s="303" t="s">
        <v>2208</v>
      </c>
      <c r="G175" s="283"/>
      <c r="H175" s="283" t="s">
        <v>2269</v>
      </c>
      <c r="I175" s="283" t="s">
        <v>2204</v>
      </c>
      <c r="J175" s="283">
        <v>50</v>
      </c>
      <c r="K175" s="325"/>
    </row>
    <row r="176" spans="2:11" s="1" customFormat="1" ht="15" customHeight="1">
      <c r="B176" s="304"/>
      <c r="C176" s="283" t="s">
        <v>2227</v>
      </c>
      <c r="D176" s="283"/>
      <c r="E176" s="283"/>
      <c r="F176" s="303" t="s">
        <v>2208</v>
      </c>
      <c r="G176" s="283"/>
      <c r="H176" s="283" t="s">
        <v>2269</v>
      </c>
      <c r="I176" s="283" t="s">
        <v>2204</v>
      </c>
      <c r="J176" s="283">
        <v>50</v>
      </c>
      <c r="K176" s="325"/>
    </row>
    <row r="177" spans="2:11" s="1" customFormat="1" ht="15" customHeight="1">
      <c r="B177" s="304"/>
      <c r="C177" s="283" t="s">
        <v>149</v>
      </c>
      <c r="D177" s="283"/>
      <c r="E177" s="283"/>
      <c r="F177" s="303" t="s">
        <v>2202</v>
      </c>
      <c r="G177" s="283"/>
      <c r="H177" s="283" t="s">
        <v>2270</v>
      </c>
      <c r="I177" s="283" t="s">
        <v>2271</v>
      </c>
      <c r="J177" s="283"/>
      <c r="K177" s="325"/>
    </row>
    <row r="178" spans="2:11" s="1" customFormat="1" ht="15" customHeight="1">
      <c r="B178" s="304"/>
      <c r="C178" s="283" t="s">
        <v>58</v>
      </c>
      <c r="D178" s="283"/>
      <c r="E178" s="283"/>
      <c r="F178" s="303" t="s">
        <v>2202</v>
      </c>
      <c r="G178" s="283"/>
      <c r="H178" s="283" t="s">
        <v>2272</v>
      </c>
      <c r="I178" s="283" t="s">
        <v>2273</v>
      </c>
      <c r="J178" s="283">
        <v>1</v>
      </c>
      <c r="K178" s="325"/>
    </row>
    <row r="179" spans="2:11" s="1" customFormat="1" ht="15" customHeight="1">
      <c r="B179" s="304"/>
      <c r="C179" s="283" t="s">
        <v>54</v>
      </c>
      <c r="D179" s="283"/>
      <c r="E179" s="283"/>
      <c r="F179" s="303" t="s">
        <v>2202</v>
      </c>
      <c r="G179" s="283"/>
      <c r="H179" s="283" t="s">
        <v>2274</v>
      </c>
      <c r="I179" s="283" t="s">
        <v>2204</v>
      </c>
      <c r="J179" s="283">
        <v>20</v>
      </c>
      <c r="K179" s="325"/>
    </row>
    <row r="180" spans="2:11" s="1" customFormat="1" ht="15" customHeight="1">
      <c r="B180" s="304"/>
      <c r="C180" s="283" t="s">
        <v>55</v>
      </c>
      <c r="D180" s="283"/>
      <c r="E180" s="283"/>
      <c r="F180" s="303" t="s">
        <v>2202</v>
      </c>
      <c r="G180" s="283"/>
      <c r="H180" s="283" t="s">
        <v>2275</v>
      </c>
      <c r="I180" s="283" t="s">
        <v>2204</v>
      </c>
      <c r="J180" s="283">
        <v>255</v>
      </c>
      <c r="K180" s="325"/>
    </row>
    <row r="181" spans="2:11" s="1" customFormat="1" ht="15" customHeight="1">
      <c r="B181" s="304"/>
      <c r="C181" s="283" t="s">
        <v>150</v>
      </c>
      <c r="D181" s="283"/>
      <c r="E181" s="283"/>
      <c r="F181" s="303" t="s">
        <v>2202</v>
      </c>
      <c r="G181" s="283"/>
      <c r="H181" s="283" t="s">
        <v>2166</v>
      </c>
      <c r="I181" s="283" t="s">
        <v>2204</v>
      </c>
      <c r="J181" s="283">
        <v>10</v>
      </c>
      <c r="K181" s="325"/>
    </row>
    <row r="182" spans="2:11" s="1" customFormat="1" ht="15" customHeight="1">
      <c r="B182" s="304"/>
      <c r="C182" s="283" t="s">
        <v>151</v>
      </c>
      <c r="D182" s="283"/>
      <c r="E182" s="283"/>
      <c r="F182" s="303" t="s">
        <v>2202</v>
      </c>
      <c r="G182" s="283"/>
      <c r="H182" s="283" t="s">
        <v>2276</v>
      </c>
      <c r="I182" s="283" t="s">
        <v>2237</v>
      </c>
      <c r="J182" s="283"/>
      <c r="K182" s="325"/>
    </row>
    <row r="183" spans="2:11" s="1" customFormat="1" ht="15" customHeight="1">
      <c r="B183" s="304"/>
      <c r="C183" s="283" t="s">
        <v>2277</v>
      </c>
      <c r="D183" s="283"/>
      <c r="E183" s="283"/>
      <c r="F183" s="303" t="s">
        <v>2202</v>
      </c>
      <c r="G183" s="283"/>
      <c r="H183" s="283" t="s">
        <v>2278</v>
      </c>
      <c r="I183" s="283" t="s">
        <v>2237</v>
      </c>
      <c r="J183" s="283"/>
      <c r="K183" s="325"/>
    </row>
    <row r="184" spans="2:11" s="1" customFormat="1" ht="15" customHeight="1">
      <c r="B184" s="304"/>
      <c r="C184" s="283" t="s">
        <v>2266</v>
      </c>
      <c r="D184" s="283"/>
      <c r="E184" s="283"/>
      <c r="F184" s="303" t="s">
        <v>2202</v>
      </c>
      <c r="G184" s="283"/>
      <c r="H184" s="283" t="s">
        <v>2279</v>
      </c>
      <c r="I184" s="283" t="s">
        <v>2237</v>
      </c>
      <c r="J184" s="283"/>
      <c r="K184" s="325"/>
    </row>
    <row r="185" spans="2:11" s="1" customFormat="1" ht="15" customHeight="1">
      <c r="B185" s="304"/>
      <c r="C185" s="283" t="s">
        <v>153</v>
      </c>
      <c r="D185" s="283"/>
      <c r="E185" s="283"/>
      <c r="F185" s="303" t="s">
        <v>2208</v>
      </c>
      <c r="G185" s="283"/>
      <c r="H185" s="283" t="s">
        <v>2280</v>
      </c>
      <c r="I185" s="283" t="s">
        <v>2204</v>
      </c>
      <c r="J185" s="283">
        <v>50</v>
      </c>
      <c r="K185" s="325"/>
    </row>
    <row r="186" spans="2:11" s="1" customFormat="1" ht="15" customHeight="1">
      <c r="B186" s="304"/>
      <c r="C186" s="283" t="s">
        <v>2281</v>
      </c>
      <c r="D186" s="283"/>
      <c r="E186" s="283"/>
      <c r="F186" s="303" t="s">
        <v>2208</v>
      </c>
      <c r="G186" s="283"/>
      <c r="H186" s="283" t="s">
        <v>2282</v>
      </c>
      <c r="I186" s="283" t="s">
        <v>2283</v>
      </c>
      <c r="J186" s="283"/>
      <c r="K186" s="325"/>
    </row>
    <row r="187" spans="2:11" s="1" customFormat="1" ht="15" customHeight="1">
      <c r="B187" s="304"/>
      <c r="C187" s="283" t="s">
        <v>2284</v>
      </c>
      <c r="D187" s="283"/>
      <c r="E187" s="283"/>
      <c r="F187" s="303" t="s">
        <v>2208</v>
      </c>
      <c r="G187" s="283"/>
      <c r="H187" s="283" t="s">
        <v>2285</v>
      </c>
      <c r="I187" s="283" t="s">
        <v>2283</v>
      </c>
      <c r="J187" s="283"/>
      <c r="K187" s="325"/>
    </row>
    <row r="188" spans="2:11" s="1" customFormat="1" ht="15" customHeight="1">
      <c r="B188" s="304"/>
      <c r="C188" s="283" t="s">
        <v>2286</v>
      </c>
      <c r="D188" s="283"/>
      <c r="E188" s="283"/>
      <c r="F188" s="303" t="s">
        <v>2208</v>
      </c>
      <c r="G188" s="283"/>
      <c r="H188" s="283" t="s">
        <v>2287</v>
      </c>
      <c r="I188" s="283" t="s">
        <v>2283</v>
      </c>
      <c r="J188" s="283"/>
      <c r="K188" s="325"/>
    </row>
    <row r="189" spans="2:11" s="1" customFormat="1" ht="15" customHeight="1">
      <c r="B189" s="304"/>
      <c r="C189" s="337" t="s">
        <v>2288</v>
      </c>
      <c r="D189" s="283"/>
      <c r="E189" s="283"/>
      <c r="F189" s="303" t="s">
        <v>2208</v>
      </c>
      <c r="G189" s="283"/>
      <c r="H189" s="283" t="s">
        <v>2289</v>
      </c>
      <c r="I189" s="283" t="s">
        <v>2290</v>
      </c>
      <c r="J189" s="338" t="s">
        <v>2291</v>
      </c>
      <c r="K189" s="325"/>
    </row>
    <row r="190" spans="2:11" s="1" customFormat="1" ht="15" customHeight="1">
      <c r="B190" s="304"/>
      <c r="C190" s="289" t="s">
        <v>43</v>
      </c>
      <c r="D190" s="283"/>
      <c r="E190" s="283"/>
      <c r="F190" s="303" t="s">
        <v>2202</v>
      </c>
      <c r="G190" s="283"/>
      <c r="H190" s="280" t="s">
        <v>2292</v>
      </c>
      <c r="I190" s="283" t="s">
        <v>2293</v>
      </c>
      <c r="J190" s="283"/>
      <c r="K190" s="325"/>
    </row>
    <row r="191" spans="2:11" s="1" customFormat="1" ht="15" customHeight="1">
      <c r="B191" s="304"/>
      <c r="C191" s="289" t="s">
        <v>2294</v>
      </c>
      <c r="D191" s="283"/>
      <c r="E191" s="283"/>
      <c r="F191" s="303" t="s">
        <v>2202</v>
      </c>
      <c r="G191" s="283"/>
      <c r="H191" s="283" t="s">
        <v>2295</v>
      </c>
      <c r="I191" s="283" t="s">
        <v>2237</v>
      </c>
      <c r="J191" s="283"/>
      <c r="K191" s="325"/>
    </row>
    <row r="192" spans="2:11" s="1" customFormat="1" ht="15" customHeight="1">
      <c r="B192" s="304"/>
      <c r="C192" s="289" t="s">
        <v>2296</v>
      </c>
      <c r="D192" s="283"/>
      <c r="E192" s="283"/>
      <c r="F192" s="303" t="s">
        <v>2202</v>
      </c>
      <c r="G192" s="283"/>
      <c r="H192" s="283" t="s">
        <v>2297</v>
      </c>
      <c r="I192" s="283" t="s">
        <v>2237</v>
      </c>
      <c r="J192" s="283"/>
      <c r="K192" s="325"/>
    </row>
    <row r="193" spans="2:11" s="1" customFormat="1" ht="15" customHeight="1">
      <c r="B193" s="304"/>
      <c r="C193" s="289" t="s">
        <v>2298</v>
      </c>
      <c r="D193" s="283"/>
      <c r="E193" s="283"/>
      <c r="F193" s="303" t="s">
        <v>2208</v>
      </c>
      <c r="G193" s="283"/>
      <c r="H193" s="283" t="s">
        <v>2299</v>
      </c>
      <c r="I193" s="283" t="s">
        <v>2237</v>
      </c>
      <c r="J193" s="283"/>
      <c r="K193" s="325"/>
    </row>
    <row r="194" spans="2:11" s="1" customFormat="1" ht="15" customHeight="1">
      <c r="B194" s="331"/>
      <c r="C194" s="339"/>
      <c r="D194" s="313"/>
      <c r="E194" s="313"/>
      <c r="F194" s="313"/>
      <c r="G194" s="313"/>
      <c r="H194" s="313"/>
      <c r="I194" s="313"/>
      <c r="J194" s="313"/>
      <c r="K194" s="332"/>
    </row>
    <row r="195" spans="2:11" s="1" customFormat="1" ht="18.75" customHeight="1">
      <c r="B195" s="280"/>
      <c r="C195" s="283"/>
      <c r="D195" s="283"/>
      <c r="E195" s="283"/>
      <c r="F195" s="303"/>
      <c r="G195" s="283"/>
      <c r="H195" s="283"/>
      <c r="I195" s="283"/>
      <c r="J195" s="283"/>
      <c r="K195" s="280"/>
    </row>
    <row r="196" spans="2:11" s="1" customFormat="1" ht="18.75" customHeight="1">
      <c r="B196" s="280"/>
      <c r="C196" s="283"/>
      <c r="D196" s="283"/>
      <c r="E196" s="283"/>
      <c r="F196" s="303"/>
      <c r="G196" s="283"/>
      <c r="H196" s="283"/>
      <c r="I196" s="283"/>
      <c r="J196" s="283"/>
      <c r="K196" s="280"/>
    </row>
    <row r="197" spans="2:11" s="1" customFormat="1" ht="18.75" customHeight="1">
      <c r="B197" s="290"/>
      <c r="C197" s="290"/>
      <c r="D197" s="290"/>
      <c r="E197" s="290"/>
      <c r="F197" s="290"/>
      <c r="G197" s="290"/>
      <c r="H197" s="290"/>
      <c r="I197" s="290"/>
      <c r="J197" s="290"/>
      <c r="K197" s="290"/>
    </row>
    <row r="198" spans="2:11" s="1" customFormat="1" ht="13.5">
      <c r="B198" s="272"/>
      <c r="C198" s="273"/>
      <c r="D198" s="273"/>
      <c r="E198" s="273"/>
      <c r="F198" s="273"/>
      <c r="G198" s="273"/>
      <c r="H198" s="273"/>
      <c r="I198" s="273"/>
      <c r="J198" s="273"/>
      <c r="K198" s="274"/>
    </row>
    <row r="199" spans="2:11" s="1" customFormat="1" ht="21">
      <c r="B199" s="275"/>
      <c r="C199" s="404" t="s">
        <v>2300</v>
      </c>
      <c r="D199" s="404"/>
      <c r="E199" s="404"/>
      <c r="F199" s="404"/>
      <c r="G199" s="404"/>
      <c r="H199" s="404"/>
      <c r="I199" s="404"/>
      <c r="J199" s="404"/>
      <c r="K199" s="276"/>
    </row>
    <row r="200" spans="2:11" s="1" customFormat="1" ht="25.5" customHeight="1">
      <c r="B200" s="275"/>
      <c r="C200" s="340" t="s">
        <v>2301</v>
      </c>
      <c r="D200" s="340"/>
      <c r="E200" s="340"/>
      <c r="F200" s="340" t="s">
        <v>2302</v>
      </c>
      <c r="G200" s="341"/>
      <c r="H200" s="405" t="s">
        <v>2303</v>
      </c>
      <c r="I200" s="405"/>
      <c r="J200" s="405"/>
      <c r="K200" s="276"/>
    </row>
    <row r="201" spans="2:11" s="1" customFormat="1" ht="5.25" customHeight="1">
      <c r="B201" s="304"/>
      <c r="C201" s="301"/>
      <c r="D201" s="301"/>
      <c r="E201" s="301"/>
      <c r="F201" s="301"/>
      <c r="G201" s="283"/>
      <c r="H201" s="301"/>
      <c r="I201" s="301"/>
      <c r="J201" s="301"/>
      <c r="K201" s="325"/>
    </row>
    <row r="202" spans="2:11" s="1" customFormat="1" ht="15" customHeight="1">
      <c r="B202" s="304"/>
      <c r="C202" s="283" t="s">
        <v>2293</v>
      </c>
      <c r="D202" s="283"/>
      <c r="E202" s="283"/>
      <c r="F202" s="303" t="s">
        <v>44</v>
      </c>
      <c r="G202" s="283"/>
      <c r="H202" s="406" t="s">
        <v>2304</v>
      </c>
      <c r="I202" s="406"/>
      <c r="J202" s="406"/>
      <c r="K202" s="325"/>
    </row>
    <row r="203" spans="2:11" s="1" customFormat="1" ht="15" customHeight="1">
      <c r="B203" s="304"/>
      <c r="C203" s="310"/>
      <c r="D203" s="283"/>
      <c r="E203" s="283"/>
      <c r="F203" s="303" t="s">
        <v>45</v>
      </c>
      <c r="G203" s="283"/>
      <c r="H203" s="406" t="s">
        <v>2305</v>
      </c>
      <c r="I203" s="406"/>
      <c r="J203" s="406"/>
      <c r="K203" s="325"/>
    </row>
    <row r="204" spans="2:11" s="1" customFormat="1" ht="15" customHeight="1">
      <c r="B204" s="304"/>
      <c r="C204" s="310"/>
      <c r="D204" s="283"/>
      <c r="E204" s="283"/>
      <c r="F204" s="303" t="s">
        <v>48</v>
      </c>
      <c r="G204" s="283"/>
      <c r="H204" s="406" t="s">
        <v>2306</v>
      </c>
      <c r="I204" s="406"/>
      <c r="J204" s="406"/>
      <c r="K204" s="325"/>
    </row>
    <row r="205" spans="2:11" s="1" customFormat="1" ht="15" customHeight="1">
      <c r="B205" s="304"/>
      <c r="C205" s="283"/>
      <c r="D205" s="283"/>
      <c r="E205" s="283"/>
      <c r="F205" s="303" t="s">
        <v>46</v>
      </c>
      <c r="G205" s="283"/>
      <c r="H205" s="406" t="s">
        <v>2307</v>
      </c>
      <c r="I205" s="406"/>
      <c r="J205" s="406"/>
      <c r="K205" s="325"/>
    </row>
    <row r="206" spans="2:11" s="1" customFormat="1" ht="15" customHeight="1">
      <c r="B206" s="304"/>
      <c r="C206" s="283"/>
      <c r="D206" s="283"/>
      <c r="E206" s="283"/>
      <c r="F206" s="303" t="s">
        <v>47</v>
      </c>
      <c r="G206" s="283"/>
      <c r="H206" s="406" t="s">
        <v>2308</v>
      </c>
      <c r="I206" s="406"/>
      <c r="J206" s="406"/>
      <c r="K206" s="325"/>
    </row>
    <row r="207" spans="2:11" s="1" customFormat="1" ht="15" customHeight="1">
      <c r="B207" s="304"/>
      <c r="C207" s="283"/>
      <c r="D207" s="283"/>
      <c r="E207" s="283"/>
      <c r="F207" s="303"/>
      <c r="G207" s="283"/>
      <c r="H207" s="283"/>
      <c r="I207" s="283"/>
      <c r="J207" s="283"/>
      <c r="K207" s="325"/>
    </row>
    <row r="208" spans="2:11" s="1" customFormat="1" ht="15" customHeight="1">
      <c r="B208" s="304"/>
      <c r="C208" s="283" t="s">
        <v>2249</v>
      </c>
      <c r="D208" s="283"/>
      <c r="E208" s="283"/>
      <c r="F208" s="303" t="s">
        <v>79</v>
      </c>
      <c r="G208" s="283"/>
      <c r="H208" s="406" t="s">
        <v>2309</v>
      </c>
      <c r="I208" s="406"/>
      <c r="J208" s="406"/>
      <c r="K208" s="325"/>
    </row>
    <row r="209" spans="2:11" s="1" customFormat="1" ht="15" customHeight="1">
      <c r="B209" s="304"/>
      <c r="C209" s="310"/>
      <c r="D209" s="283"/>
      <c r="E209" s="283"/>
      <c r="F209" s="303" t="s">
        <v>2147</v>
      </c>
      <c r="G209" s="283"/>
      <c r="H209" s="406" t="s">
        <v>2148</v>
      </c>
      <c r="I209" s="406"/>
      <c r="J209" s="406"/>
      <c r="K209" s="325"/>
    </row>
    <row r="210" spans="2:11" s="1" customFormat="1" ht="15" customHeight="1">
      <c r="B210" s="304"/>
      <c r="C210" s="283"/>
      <c r="D210" s="283"/>
      <c r="E210" s="283"/>
      <c r="F210" s="303" t="s">
        <v>2145</v>
      </c>
      <c r="G210" s="283"/>
      <c r="H210" s="406" t="s">
        <v>2310</v>
      </c>
      <c r="I210" s="406"/>
      <c r="J210" s="406"/>
      <c r="K210" s="325"/>
    </row>
    <row r="211" spans="2:11" s="1" customFormat="1" ht="15" customHeight="1">
      <c r="B211" s="342"/>
      <c r="C211" s="310"/>
      <c r="D211" s="310"/>
      <c r="E211" s="310"/>
      <c r="F211" s="303" t="s">
        <v>107</v>
      </c>
      <c r="G211" s="289"/>
      <c r="H211" s="407" t="s">
        <v>2149</v>
      </c>
      <c r="I211" s="407"/>
      <c r="J211" s="407"/>
      <c r="K211" s="343"/>
    </row>
    <row r="212" spans="2:11" s="1" customFormat="1" ht="15" customHeight="1">
      <c r="B212" s="342"/>
      <c r="C212" s="310"/>
      <c r="D212" s="310"/>
      <c r="E212" s="310"/>
      <c r="F212" s="303" t="s">
        <v>2150</v>
      </c>
      <c r="G212" s="289"/>
      <c r="H212" s="407" t="s">
        <v>2130</v>
      </c>
      <c r="I212" s="407"/>
      <c r="J212" s="407"/>
      <c r="K212" s="343"/>
    </row>
    <row r="213" spans="2:11" s="1" customFormat="1" ht="15" customHeight="1">
      <c r="B213" s="342"/>
      <c r="C213" s="310"/>
      <c r="D213" s="310"/>
      <c r="E213" s="310"/>
      <c r="F213" s="344"/>
      <c r="G213" s="289"/>
      <c r="H213" s="345"/>
      <c r="I213" s="345"/>
      <c r="J213" s="345"/>
      <c r="K213" s="343"/>
    </row>
    <row r="214" spans="2:11" s="1" customFormat="1" ht="15" customHeight="1">
      <c r="B214" s="342"/>
      <c r="C214" s="283" t="s">
        <v>2273</v>
      </c>
      <c r="D214" s="310"/>
      <c r="E214" s="310"/>
      <c r="F214" s="303">
        <v>1</v>
      </c>
      <c r="G214" s="289"/>
      <c r="H214" s="407" t="s">
        <v>2311</v>
      </c>
      <c r="I214" s="407"/>
      <c r="J214" s="407"/>
      <c r="K214" s="343"/>
    </row>
    <row r="215" spans="2:11" s="1" customFormat="1" ht="15" customHeight="1">
      <c r="B215" s="342"/>
      <c r="C215" s="310"/>
      <c r="D215" s="310"/>
      <c r="E215" s="310"/>
      <c r="F215" s="303">
        <v>2</v>
      </c>
      <c r="G215" s="289"/>
      <c r="H215" s="407" t="s">
        <v>2312</v>
      </c>
      <c r="I215" s="407"/>
      <c r="J215" s="407"/>
      <c r="K215" s="343"/>
    </row>
    <row r="216" spans="2:11" s="1" customFormat="1" ht="15" customHeight="1">
      <c r="B216" s="342"/>
      <c r="C216" s="310"/>
      <c r="D216" s="310"/>
      <c r="E216" s="310"/>
      <c r="F216" s="303">
        <v>3</v>
      </c>
      <c r="G216" s="289"/>
      <c r="H216" s="407" t="s">
        <v>2313</v>
      </c>
      <c r="I216" s="407"/>
      <c r="J216" s="407"/>
      <c r="K216" s="343"/>
    </row>
    <row r="217" spans="2:11" s="1" customFormat="1" ht="15" customHeight="1">
      <c r="B217" s="342"/>
      <c r="C217" s="310"/>
      <c r="D217" s="310"/>
      <c r="E217" s="310"/>
      <c r="F217" s="303">
        <v>4</v>
      </c>
      <c r="G217" s="289"/>
      <c r="H217" s="407" t="s">
        <v>2314</v>
      </c>
      <c r="I217" s="407"/>
      <c r="J217" s="407"/>
      <c r="K217" s="343"/>
    </row>
    <row r="218" spans="2:11" s="1" customFormat="1" ht="12.75" customHeight="1">
      <c r="B218" s="346"/>
      <c r="C218" s="347"/>
      <c r="D218" s="347"/>
      <c r="E218" s="347"/>
      <c r="F218" s="347"/>
      <c r="G218" s="347"/>
      <c r="H218" s="347"/>
      <c r="I218" s="347"/>
      <c r="J218" s="347"/>
      <c r="K218" s="348"/>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768"/>
  <sheetViews>
    <sheetView showGridLines="0" tabSelected="1" workbookViewId="0">
      <selection activeCell="Z20" sqref="Z20"/>
    </sheetView>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86.5" style="1" customWidth="1"/>
    <col min="7" max="7" width="6" style="1" customWidth="1"/>
    <col min="8" max="8" width="16.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76"/>
      <c r="M2" s="376"/>
      <c r="N2" s="376"/>
      <c r="O2" s="376"/>
      <c r="P2" s="376"/>
      <c r="Q2" s="376"/>
      <c r="R2" s="376"/>
      <c r="S2" s="376"/>
      <c r="T2" s="376"/>
      <c r="U2" s="376"/>
      <c r="V2" s="376"/>
      <c r="AT2" s="19" t="s">
        <v>87</v>
      </c>
    </row>
    <row r="3" spans="1:46" s="1" customFormat="1" ht="6.95" customHeight="1">
      <c r="B3" s="111"/>
      <c r="C3" s="112"/>
      <c r="D3" s="112"/>
      <c r="E3" s="112"/>
      <c r="F3" s="112"/>
      <c r="G3" s="112"/>
      <c r="H3" s="112"/>
      <c r="I3" s="113"/>
      <c r="J3" s="112"/>
      <c r="K3" s="112"/>
      <c r="L3" s="22"/>
      <c r="AT3" s="19" t="s">
        <v>82</v>
      </c>
    </row>
    <row r="4" spans="1:46" s="1" customFormat="1" ht="24.95" customHeight="1">
      <c r="B4" s="22"/>
      <c r="D4" s="114" t="s">
        <v>112</v>
      </c>
      <c r="I4" s="110"/>
      <c r="L4" s="22"/>
      <c r="M4" s="115" t="s">
        <v>10</v>
      </c>
      <c r="AT4" s="19" t="s">
        <v>4</v>
      </c>
    </row>
    <row r="5" spans="1:46" s="1" customFormat="1" ht="6.95" customHeight="1">
      <c r="B5" s="22"/>
      <c r="I5" s="110"/>
      <c r="L5" s="22"/>
    </row>
    <row r="6" spans="1:46" s="1" customFormat="1" ht="12" customHeight="1">
      <c r="B6" s="22"/>
      <c r="D6" s="116" t="s">
        <v>17</v>
      </c>
      <c r="I6" s="110"/>
      <c r="L6" s="22"/>
    </row>
    <row r="7" spans="1:46" s="1" customFormat="1" ht="24" customHeight="1">
      <c r="B7" s="22"/>
      <c r="E7" s="393" t="str">
        <f>'Rekapitulace stavby'!K6</f>
        <v>Společenské a kulturní centrum Krnov - řešení vzduchotechniky, hlediště, ozvučení a úpravy interiéru divadla v Krnově</v>
      </c>
      <c r="F7" s="394"/>
      <c r="G7" s="394"/>
      <c r="H7" s="394"/>
      <c r="I7" s="110"/>
      <c r="L7" s="22"/>
    </row>
    <row r="8" spans="1:46" s="1" customFormat="1" ht="12" customHeight="1">
      <c r="B8" s="22"/>
      <c r="D8" s="116" t="s">
        <v>113</v>
      </c>
      <c r="I8" s="110"/>
      <c r="L8" s="22"/>
    </row>
    <row r="9" spans="1:46" s="2" customFormat="1" ht="24" customHeight="1">
      <c r="A9" s="36"/>
      <c r="B9" s="41"/>
      <c r="C9" s="36"/>
      <c r="D9" s="36"/>
      <c r="E9" s="393" t="s">
        <v>114</v>
      </c>
      <c r="F9" s="395"/>
      <c r="G9" s="395"/>
      <c r="H9" s="395"/>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115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396" t="s">
        <v>116</v>
      </c>
      <c r="F11" s="395"/>
      <c r="G11" s="395"/>
      <c r="H11" s="395"/>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19</v>
      </c>
      <c r="E13" s="36"/>
      <c r="F13" s="105" t="s">
        <v>20</v>
      </c>
      <c r="G13" s="36"/>
      <c r="H13" s="36"/>
      <c r="I13" s="119" t="s">
        <v>21</v>
      </c>
      <c r="J13" s="105" t="s">
        <v>20</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22</v>
      </c>
      <c r="E14" s="36"/>
      <c r="F14" s="105" t="s">
        <v>23</v>
      </c>
      <c r="G14" s="36"/>
      <c r="H14" s="36"/>
      <c r="I14" s="119" t="s">
        <v>24</v>
      </c>
      <c r="J14" s="120" t="str">
        <f>'Rekapitulace stavby'!AN8</f>
        <v>20. 1. 2020</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26</v>
      </c>
      <c r="E16" s="36"/>
      <c r="F16" s="36"/>
      <c r="G16" s="36"/>
      <c r="H16" s="36"/>
      <c r="I16" s="119" t="s">
        <v>27</v>
      </c>
      <c r="J16" s="105" t="s">
        <v>20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20</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27</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97" t="str">
        <f>'Rekapitulace stavby'!E14</f>
        <v>Vyplň údaj</v>
      </c>
      <c r="F20" s="398"/>
      <c r="G20" s="398"/>
      <c r="H20" s="398"/>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27</v>
      </c>
      <c r="J22" s="105" t="s">
        <v>20</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33</v>
      </c>
      <c r="F23" s="36"/>
      <c r="G23" s="36"/>
      <c r="H23" s="36"/>
      <c r="I23" s="119" t="s">
        <v>29</v>
      </c>
      <c r="J23" s="105" t="s">
        <v>20</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27</v>
      </c>
      <c r="J25" s="105" t="s">
        <v>20</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36</v>
      </c>
      <c r="F26" s="36"/>
      <c r="G26" s="36"/>
      <c r="H26" s="36"/>
      <c r="I26" s="119" t="s">
        <v>29</v>
      </c>
      <c r="J26" s="105" t="s">
        <v>20</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37</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399" t="s">
        <v>20</v>
      </c>
      <c r="F29" s="399"/>
      <c r="G29" s="399"/>
      <c r="H29" s="399"/>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39</v>
      </c>
      <c r="E32" s="36"/>
      <c r="F32" s="36"/>
      <c r="G32" s="36"/>
      <c r="H32" s="36"/>
      <c r="I32" s="117"/>
      <c r="J32" s="128">
        <f>ROUND(J112,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41</v>
      </c>
      <c r="G34" s="36"/>
      <c r="H34" s="36"/>
      <c r="I34" s="130" t="s">
        <v>40</v>
      </c>
      <c r="J34" s="129" t="s">
        <v>42</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43</v>
      </c>
      <c r="E35" s="116" t="s">
        <v>44</v>
      </c>
      <c r="F35" s="132">
        <f>ROUND((SUM(BE112:BE1767)),  2)</f>
        <v>0</v>
      </c>
      <c r="G35" s="36"/>
      <c r="H35" s="36"/>
      <c r="I35" s="133">
        <v>0.21</v>
      </c>
      <c r="J35" s="132">
        <f>ROUND(((SUM(BE112:BE1767))*I35),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45</v>
      </c>
      <c r="F36" s="132">
        <f>ROUND((SUM(BF112:BF1767)),  2)</f>
        <v>0</v>
      </c>
      <c r="G36" s="36"/>
      <c r="H36" s="36"/>
      <c r="I36" s="133">
        <v>0.15</v>
      </c>
      <c r="J36" s="132">
        <f>ROUND(((SUM(BF112:BF1767))*I36),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46</v>
      </c>
      <c r="F37" s="132">
        <f>ROUND((SUM(BG112:BG1767)),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47</v>
      </c>
      <c r="F38" s="132">
        <f>ROUND((SUM(BH112:BH1767)),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48</v>
      </c>
      <c r="F39" s="132">
        <f>ROUND((SUM(BI112:BI1767)),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49</v>
      </c>
      <c r="E41" s="136"/>
      <c r="F41" s="136"/>
      <c r="G41" s="137" t="s">
        <v>50</v>
      </c>
      <c r="H41" s="138" t="s">
        <v>51</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117</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17</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24" customHeight="1">
      <c r="A50" s="36"/>
      <c r="B50" s="37"/>
      <c r="C50" s="38"/>
      <c r="D50" s="38"/>
      <c r="E50" s="400" t="str">
        <f>E7</f>
        <v>Společenské a kulturní centrum Krnov - řešení vzduchotechniky, hlediště, ozvučení a úpravy interiéru divadla v Krnově</v>
      </c>
      <c r="F50" s="401"/>
      <c r="G50" s="401"/>
      <c r="H50" s="401"/>
      <c r="I50" s="117"/>
      <c r="J50" s="38"/>
      <c r="K50" s="38"/>
      <c r="L50" s="118"/>
      <c r="S50" s="36"/>
      <c r="T50" s="36"/>
      <c r="U50" s="36"/>
      <c r="V50" s="36"/>
      <c r="W50" s="36"/>
      <c r="X50" s="36"/>
      <c r="Y50" s="36"/>
      <c r="Z50" s="36"/>
      <c r="AA50" s="36"/>
      <c r="AB50" s="36"/>
      <c r="AC50" s="36"/>
      <c r="AD50" s="36"/>
      <c r="AE50" s="36"/>
    </row>
    <row r="51" spans="1:47" s="1" customFormat="1" ht="12" customHeight="1">
      <c r="B51" s="23"/>
      <c r="C51" s="31" t="s">
        <v>113</v>
      </c>
      <c r="D51" s="24"/>
      <c r="E51" s="24"/>
      <c r="F51" s="24"/>
      <c r="G51" s="24"/>
      <c r="H51" s="24"/>
      <c r="I51" s="110"/>
      <c r="J51" s="24"/>
      <c r="K51" s="24"/>
      <c r="L51" s="22"/>
    </row>
    <row r="52" spans="1:47" s="2" customFormat="1" ht="24" customHeight="1">
      <c r="A52" s="36"/>
      <c r="B52" s="37"/>
      <c r="C52" s="38"/>
      <c r="D52" s="38"/>
      <c r="E52" s="400" t="s">
        <v>114</v>
      </c>
      <c r="F52" s="402"/>
      <c r="G52" s="402"/>
      <c r="H52" s="402"/>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115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54" t="str">
        <f>E11</f>
        <v xml:space="preserve">D.1.1 - Soupis prací - stavební část </v>
      </c>
      <c r="F54" s="402"/>
      <c r="G54" s="402"/>
      <c r="H54" s="402"/>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 xml:space="preserve"> </v>
      </c>
      <c r="G56" s="38"/>
      <c r="H56" s="38"/>
      <c r="I56" s="119" t="s">
        <v>24</v>
      </c>
      <c r="J56" s="61" t="str">
        <f>IF(J14="","",J14)</f>
        <v>20. 1. 2020</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26</v>
      </c>
      <c r="D58" s="38"/>
      <c r="E58" s="38"/>
      <c r="F58" s="29" t="str">
        <f>E17</f>
        <v>Město Krnov</v>
      </c>
      <c r="G58" s="38"/>
      <c r="H58" s="38"/>
      <c r="I58" s="119" t="s">
        <v>32</v>
      </c>
      <c r="J58" s="34" t="str">
        <f>E23</f>
        <v>Ateliér Simona Group</v>
      </c>
      <c r="K58" s="38"/>
      <c r="L58" s="118"/>
      <c r="S58" s="36"/>
      <c r="T58" s="36"/>
      <c r="U58" s="36"/>
      <c r="V58" s="36"/>
      <c r="W58" s="36"/>
      <c r="X58" s="36"/>
      <c r="Y58" s="36"/>
      <c r="Z58" s="36"/>
      <c r="AA58" s="36"/>
      <c r="AB58" s="36"/>
      <c r="AC58" s="36"/>
      <c r="AD58" s="36"/>
      <c r="AE58" s="36"/>
    </row>
    <row r="59" spans="1:47" s="2" customFormat="1" ht="15.6" customHeight="1">
      <c r="A59" s="36"/>
      <c r="B59" s="37"/>
      <c r="C59" s="31" t="s">
        <v>30</v>
      </c>
      <c r="D59" s="38"/>
      <c r="E59" s="38"/>
      <c r="F59" s="29" t="str">
        <f>IF(E20="","",E20)</f>
        <v>Vyplň údaj</v>
      </c>
      <c r="G59" s="38"/>
      <c r="H59" s="38"/>
      <c r="I59" s="119" t="s">
        <v>35</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118</v>
      </c>
      <c r="D61" s="149"/>
      <c r="E61" s="149"/>
      <c r="F61" s="149"/>
      <c r="G61" s="149"/>
      <c r="H61" s="149"/>
      <c r="I61" s="150"/>
      <c r="J61" s="151" t="s">
        <v>119</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71</v>
      </c>
      <c r="D63" s="38"/>
      <c r="E63" s="38"/>
      <c r="F63" s="38"/>
      <c r="G63" s="38"/>
      <c r="H63" s="38"/>
      <c r="I63" s="117"/>
      <c r="J63" s="79">
        <f>J112</f>
        <v>0</v>
      </c>
      <c r="K63" s="38"/>
      <c r="L63" s="118"/>
      <c r="S63" s="36"/>
      <c r="T63" s="36"/>
      <c r="U63" s="36"/>
      <c r="V63" s="36"/>
      <c r="W63" s="36"/>
      <c r="X63" s="36"/>
      <c r="Y63" s="36"/>
      <c r="Z63" s="36"/>
      <c r="AA63" s="36"/>
      <c r="AB63" s="36"/>
      <c r="AC63" s="36"/>
      <c r="AD63" s="36"/>
      <c r="AE63" s="36"/>
      <c r="AU63" s="19" t="s">
        <v>120</v>
      </c>
    </row>
    <row r="64" spans="1:47" s="9" customFormat="1" ht="24.95" customHeight="1">
      <c r="B64" s="153"/>
      <c r="C64" s="154"/>
      <c r="D64" s="155" t="s">
        <v>121</v>
      </c>
      <c r="E64" s="156"/>
      <c r="F64" s="156"/>
      <c r="G64" s="156"/>
      <c r="H64" s="156"/>
      <c r="I64" s="157"/>
      <c r="J64" s="158">
        <f>J113</f>
        <v>0</v>
      </c>
      <c r="K64" s="154"/>
      <c r="L64" s="159"/>
    </row>
    <row r="65" spans="2:12" s="10" customFormat="1" ht="19.899999999999999" customHeight="1">
      <c r="B65" s="160"/>
      <c r="C65" s="99"/>
      <c r="D65" s="161" t="s">
        <v>122</v>
      </c>
      <c r="E65" s="162"/>
      <c r="F65" s="162"/>
      <c r="G65" s="162"/>
      <c r="H65" s="162"/>
      <c r="I65" s="163"/>
      <c r="J65" s="164">
        <f>J114</f>
        <v>0</v>
      </c>
      <c r="K65" s="99"/>
      <c r="L65" s="165"/>
    </row>
    <row r="66" spans="2:12" s="10" customFormat="1" ht="19.899999999999999" customHeight="1">
      <c r="B66" s="160"/>
      <c r="C66" s="99"/>
      <c r="D66" s="161" t="s">
        <v>123</v>
      </c>
      <c r="E66" s="162"/>
      <c r="F66" s="162"/>
      <c r="G66" s="162"/>
      <c r="H66" s="162"/>
      <c r="I66" s="163"/>
      <c r="J66" s="164">
        <f>J194</f>
        <v>0</v>
      </c>
      <c r="K66" s="99"/>
      <c r="L66" s="165"/>
    </row>
    <row r="67" spans="2:12" s="10" customFormat="1" ht="19.899999999999999" customHeight="1">
      <c r="B67" s="160"/>
      <c r="C67" s="99"/>
      <c r="D67" s="161" t="s">
        <v>124</v>
      </c>
      <c r="E67" s="162"/>
      <c r="F67" s="162"/>
      <c r="G67" s="162"/>
      <c r="H67" s="162"/>
      <c r="I67" s="163"/>
      <c r="J67" s="164">
        <f>J214</f>
        <v>0</v>
      </c>
      <c r="K67" s="99"/>
      <c r="L67" s="165"/>
    </row>
    <row r="68" spans="2:12" s="10" customFormat="1" ht="19.899999999999999" customHeight="1">
      <c r="B68" s="160"/>
      <c r="C68" s="99"/>
      <c r="D68" s="161" t="s">
        <v>125</v>
      </c>
      <c r="E68" s="162"/>
      <c r="F68" s="162"/>
      <c r="G68" s="162"/>
      <c r="H68" s="162"/>
      <c r="I68" s="163"/>
      <c r="J68" s="164">
        <f>J410</f>
        <v>0</v>
      </c>
      <c r="K68" s="99"/>
      <c r="L68" s="165"/>
    </row>
    <row r="69" spans="2:12" s="10" customFormat="1" ht="19.899999999999999" customHeight="1">
      <c r="B69" s="160"/>
      <c r="C69" s="99"/>
      <c r="D69" s="161" t="s">
        <v>126</v>
      </c>
      <c r="E69" s="162"/>
      <c r="F69" s="162"/>
      <c r="G69" s="162"/>
      <c r="H69" s="162"/>
      <c r="I69" s="163"/>
      <c r="J69" s="164">
        <f>J698</f>
        <v>0</v>
      </c>
      <c r="K69" s="99"/>
      <c r="L69" s="165"/>
    </row>
    <row r="70" spans="2:12" s="10" customFormat="1" ht="19.899999999999999" customHeight="1">
      <c r="B70" s="160"/>
      <c r="C70" s="99"/>
      <c r="D70" s="161" t="s">
        <v>127</v>
      </c>
      <c r="E70" s="162"/>
      <c r="F70" s="162"/>
      <c r="G70" s="162"/>
      <c r="H70" s="162"/>
      <c r="I70" s="163"/>
      <c r="J70" s="164">
        <f>J708</f>
        <v>0</v>
      </c>
      <c r="K70" s="99"/>
      <c r="L70" s="165"/>
    </row>
    <row r="71" spans="2:12" s="9" customFormat="1" ht="24.95" customHeight="1">
      <c r="B71" s="153"/>
      <c r="C71" s="154"/>
      <c r="D71" s="155" t="s">
        <v>128</v>
      </c>
      <c r="E71" s="156"/>
      <c r="F71" s="156"/>
      <c r="G71" s="156"/>
      <c r="H71" s="156"/>
      <c r="I71" s="157"/>
      <c r="J71" s="158">
        <f>J711</f>
        <v>0</v>
      </c>
      <c r="K71" s="154"/>
      <c r="L71" s="159"/>
    </row>
    <row r="72" spans="2:12" s="10" customFormat="1" ht="19.899999999999999" customHeight="1">
      <c r="B72" s="160"/>
      <c r="C72" s="99"/>
      <c r="D72" s="161" t="s">
        <v>129</v>
      </c>
      <c r="E72" s="162"/>
      <c r="F72" s="162"/>
      <c r="G72" s="162"/>
      <c r="H72" s="162"/>
      <c r="I72" s="163"/>
      <c r="J72" s="164">
        <f>J712</f>
        <v>0</v>
      </c>
      <c r="K72" s="99"/>
      <c r="L72" s="165"/>
    </row>
    <row r="73" spans="2:12" s="10" customFormat="1" ht="19.899999999999999" customHeight="1">
      <c r="B73" s="160"/>
      <c r="C73" s="99"/>
      <c r="D73" s="161" t="s">
        <v>130</v>
      </c>
      <c r="E73" s="162"/>
      <c r="F73" s="162"/>
      <c r="G73" s="162"/>
      <c r="H73" s="162"/>
      <c r="I73" s="163"/>
      <c r="J73" s="164">
        <f>J728</f>
        <v>0</v>
      </c>
      <c r="K73" s="99"/>
      <c r="L73" s="165"/>
    </row>
    <row r="74" spans="2:12" s="10" customFormat="1" ht="19.899999999999999" customHeight="1">
      <c r="B74" s="160"/>
      <c r="C74" s="99"/>
      <c r="D74" s="161" t="s">
        <v>131</v>
      </c>
      <c r="E74" s="162"/>
      <c r="F74" s="162"/>
      <c r="G74" s="162"/>
      <c r="H74" s="162"/>
      <c r="I74" s="163"/>
      <c r="J74" s="164">
        <f>J770</f>
        <v>0</v>
      </c>
      <c r="K74" s="99"/>
      <c r="L74" s="165"/>
    </row>
    <row r="75" spans="2:12" s="10" customFormat="1" ht="19.899999999999999" customHeight="1">
      <c r="B75" s="160"/>
      <c r="C75" s="99"/>
      <c r="D75" s="161" t="s">
        <v>132</v>
      </c>
      <c r="E75" s="162"/>
      <c r="F75" s="162"/>
      <c r="G75" s="162"/>
      <c r="H75" s="162"/>
      <c r="I75" s="163"/>
      <c r="J75" s="164">
        <f>J820</f>
        <v>0</v>
      </c>
      <c r="K75" s="99"/>
      <c r="L75" s="165"/>
    </row>
    <row r="76" spans="2:12" s="10" customFormat="1" ht="19.899999999999999" customHeight="1">
      <c r="B76" s="160"/>
      <c r="C76" s="99"/>
      <c r="D76" s="161" t="s">
        <v>133</v>
      </c>
      <c r="E76" s="162"/>
      <c r="F76" s="162"/>
      <c r="G76" s="162"/>
      <c r="H76" s="162"/>
      <c r="I76" s="163"/>
      <c r="J76" s="164">
        <f>J822</f>
        <v>0</v>
      </c>
      <c r="K76" s="99"/>
      <c r="L76" s="165"/>
    </row>
    <row r="77" spans="2:12" s="10" customFormat="1" ht="19.899999999999999" customHeight="1">
      <c r="B77" s="160"/>
      <c r="C77" s="99"/>
      <c r="D77" s="161" t="s">
        <v>134</v>
      </c>
      <c r="E77" s="162"/>
      <c r="F77" s="162"/>
      <c r="G77" s="162"/>
      <c r="H77" s="162"/>
      <c r="I77" s="163"/>
      <c r="J77" s="164">
        <f>J872</f>
        <v>0</v>
      </c>
      <c r="K77" s="99"/>
      <c r="L77" s="165"/>
    </row>
    <row r="78" spans="2:12" s="10" customFormat="1" ht="19.899999999999999" customHeight="1">
      <c r="B78" s="160"/>
      <c r="C78" s="99"/>
      <c r="D78" s="161" t="s">
        <v>135</v>
      </c>
      <c r="E78" s="162"/>
      <c r="F78" s="162"/>
      <c r="G78" s="162"/>
      <c r="H78" s="162"/>
      <c r="I78" s="163"/>
      <c r="J78" s="164">
        <f>J1069</f>
        <v>0</v>
      </c>
      <c r="K78" s="99"/>
      <c r="L78" s="165"/>
    </row>
    <row r="79" spans="2:12" s="10" customFormat="1" ht="19.899999999999999" customHeight="1">
      <c r="B79" s="160"/>
      <c r="C79" s="99"/>
      <c r="D79" s="161" t="s">
        <v>136</v>
      </c>
      <c r="E79" s="162"/>
      <c r="F79" s="162"/>
      <c r="G79" s="162"/>
      <c r="H79" s="162"/>
      <c r="I79" s="163"/>
      <c r="J79" s="164">
        <f>J1078</f>
        <v>0</v>
      </c>
      <c r="K79" s="99"/>
      <c r="L79" s="165"/>
    </row>
    <row r="80" spans="2:12" s="10" customFormat="1" ht="19.899999999999999" customHeight="1">
      <c r="B80" s="160"/>
      <c r="C80" s="99"/>
      <c r="D80" s="161" t="s">
        <v>137</v>
      </c>
      <c r="E80" s="162"/>
      <c r="F80" s="162"/>
      <c r="G80" s="162"/>
      <c r="H80" s="162"/>
      <c r="I80" s="163"/>
      <c r="J80" s="164">
        <f>J1082</f>
        <v>0</v>
      </c>
      <c r="K80" s="99"/>
      <c r="L80" s="165"/>
    </row>
    <row r="81" spans="1:31" s="10" customFormat="1" ht="19.899999999999999" customHeight="1">
      <c r="B81" s="160"/>
      <c r="C81" s="99"/>
      <c r="D81" s="161" t="s">
        <v>138</v>
      </c>
      <c r="E81" s="162"/>
      <c r="F81" s="162"/>
      <c r="G81" s="162"/>
      <c r="H81" s="162"/>
      <c r="I81" s="163"/>
      <c r="J81" s="164">
        <f>J1158</f>
        <v>0</v>
      </c>
      <c r="K81" s="99"/>
      <c r="L81" s="165"/>
    </row>
    <row r="82" spans="1:31" s="10" customFormat="1" ht="19.899999999999999" customHeight="1">
      <c r="B82" s="160"/>
      <c r="C82" s="99"/>
      <c r="D82" s="161" t="s">
        <v>139</v>
      </c>
      <c r="E82" s="162"/>
      <c r="F82" s="162"/>
      <c r="G82" s="162"/>
      <c r="H82" s="162"/>
      <c r="I82" s="163"/>
      <c r="J82" s="164">
        <f>J1196</f>
        <v>0</v>
      </c>
      <c r="K82" s="99"/>
      <c r="L82" s="165"/>
    </row>
    <row r="83" spans="1:31" s="10" customFormat="1" ht="19.899999999999999" customHeight="1">
      <c r="B83" s="160"/>
      <c r="C83" s="99"/>
      <c r="D83" s="161" t="s">
        <v>140</v>
      </c>
      <c r="E83" s="162"/>
      <c r="F83" s="162"/>
      <c r="G83" s="162"/>
      <c r="H83" s="162"/>
      <c r="I83" s="163"/>
      <c r="J83" s="164">
        <f>J1233</f>
        <v>0</v>
      </c>
      <c r="K83" s="99"/>
      <c r="L83" s="165"/>
    </row>
    <row r="84" spans="1:31" s="10" customFormat="1" ht="19.899999999999999" customHeight="1">
      <c r="B84" s="160"/>
      <c r="C84" s="99"/>
      <c r="D84" s="161" t="s">
        <v>141</v>
      </c>
      <c r="E84" s="162"/>
      <c r="F84" s="162"/>
      <c r="G84" s="162"/>
      <c r="H84" s="162"/>
      <c r="I84" s="163"/>
      <c r="J84" s="164">
        <f>J1430</f>
        <v>0</v>
      </c>
      <c r="K84" s="99"/>
      <c r="L84" s="165"/>
    </row>
    <row r="85" spans="1:31" s="10" customFormat="1" ht="19.899999999999999" customHeight="1">
      <c r="B85" s="160"/>
      <c r="C85" s="99"/>
      <c r="D85" s="161" t="s">
        <v>142</v>
      </c>
      <c r="E85" s="162"/>
      <c r="F85" s="162"/>
      <c r="G85" s="162"/>
      <c r="H85" s="162"/>
      <c r="I85" s="163"/>
      <c r="J85" s="164">
        <f>J1501</f>
        <v>0</v>
      </c>
      <c r="K85" s="99"/>
      <c r="L85" s="165"/>
    </row>
    <row r="86" spans="1:31" s="10" customFormat="1" ht="19.899999999999999" customHeight="1">
      <c r="B86" s="160"/>
      <c r="C86" s="99"/>
      <c r="D86" s="161" t="s">
        <v>143</v>
      </c>
      <c r="E86" s="162"/>
      <c r="F86" s="162"/>
      <c r="G86" s="162"/>
      <c r="H86" s="162"/>
      <c r="I86" s="163"/>
      <c r="J86" s="164">
        <f>J1513</f>
        <v>0</v>
      </c>
      <c r="K86" s="99"/>
      <c r="L86" s="165"/>
    </row>
    <row r="87" spans="1:31" s="10" customFormat="1" ht="19.899999999999999" customHeight="1">
      <c r="B87" s="160"/>
      <c r="C87" s="99"/>
      <c r="D87" s="161" t="s">
        <v>144</v>
      </c>
      <c r="E87" s="162"/>
      <c r="F87" s="162"/>
      <c r="G87" s="162"/>
      <c r="H87" s="162"/>
      <c r="I87" s="163"/>
      <c r="J87" s="164">
        <f>J1728</f>
        <v>0</v>
      </c>
      <c r="K87" s="99"/>
      <c r="L87" s="165"/>
    </row>
    <row r="88" spans="1:31" s="10" customFormat="1" ht="19.899999999999999" customHeight="1">
      <c r="B88" s="160"/>
      <c r="C88" s="99"/>
      <c r="D88" s="161" t="s">
        <v>145</v>
      </c>
      <c r="E88" s="162"/>
      <c r="F88" s="162"/>
      <c r="G88" s="162"/>
      <c r="H88" s="162"/>
      <c r="I88" s="163"/>
      <c r="J88" s="164">
        <f>J1732</f>
        <v>0</v>
      </c>
      <c r="K88" s="99"/>
      <c r="L88" s="165"/>
    </row>
    <row r="89" spans="1:31" s="10" customFormat="1" ht="19.899999999999999" customHeight="1">
      <c r="B89" s="160"/>
      <c r="C89" s="99"/>
      <c r="D89" s="161" t="s">
        <v>146</v>
      </c>
      <c r="E89" s="162"/>
      <c r="F89" s="162"/>
      <c r="G89" s="162"/>
      <c r="H89" s="162"/>
      <c r="I89" s="163"/>
      <c r="J89" s="164">
        <f>J1734</f>
        <v>0</v>
      </c>
      <c r="K89" s="99"/>
      <c r="L89" s="165"/>
    </row>
    <row r="90" spans="1:31" s="10" customFormat="1" ht="19.899999999999999" customHeight="1">
      <c r="B90" s="160"/>
      <c r="C90" s="99"/>
      <c r="D90" s="161" t="s">
        <v>147</v>
      </c>
      <c r="E90" s="162"/>
      <c r="F90" s="162"/>
      <c r="G90" s="162"/>
      <c r="H90" s="162"/>
      <c r="I90" s="163"/>
      <c r="J90" s="164">
        <f>J1759</f>
        <v>0</v>
      </c>
      <c r="K90" s="99"/>
      <c r="L90" s="165"/>
    </row>
    <row r="91" spans="1:31" s="2" customFormat="1" ht="21.75" customHeight="1">
      <c r="A91" s="36"/>
      <c r="B91" s="37"/>
      <c r="C91" s="38"/>
      <c r="D91" s="38"/>
      <c r="E91" s="38"/>
      <c r="F91" s="38"/>
      <c r="G91" s="38"/>
      <c r="H91" s="38"/>
      <c r="I91" s="117"/>
      <c r="J91" s="38"/>
      <c r="K91" s="38"/>
      <c r="L91" s="118"/>
      <c r="S91" s="36"/>
      <c r="T91" s="36"/>
      <c r="U91" s="36"/>
      <c r="V91" s="36"/>
      <c r="W91" s="36"/>
      <c r="X91" s="36"/>
      <c r="Y91" s="36"/>
      <c r="Z91" s="36"/>
      <c r="AA91" s="36"/>
      <c r="AB91" s="36"/>
      <c r="AC91" s="36"/>
      <c r="AD91" s="36"/>
      <c r="AE91" s="36"/>
    </row>
    <row r="92" spans="1:31" s="2" customFormat="1" ht="6.95" customHeight="1">
      <c r="A92" s="36"/>
      <c r="B92" s="49"/>
      <c r="C92" s="50"/>
      <c r="D92" s="50"/>
      <c r="E92" s="50"/>
      <c r="F92" s="50"/>
      <c r="G92" s="50"/>
      <c r="H92" s="50"/>
      <c r="I92" s="144"/>
      <c r="J92" s="50"/>
      <c r="K92" s="50"/>
      <c r="L92" s="118"/>
      <c r="S92" s="36"/>
      <c r="T92" s="36"/>
      <c r="U92" s="36"/>
      <c r="V92" s="36"/>
      <c r="W92" s="36"/>
      <c r="X92" s="36"/>
      <c r="Y92" s="36"/>
      <c r="Z92" s="36"/>
      <c r="AA92" s="36"/>
      <c r="AB92" s="36"/>
      <c r="AC92" s="36"/>
      <c r="AD92" s="36"/>
      <c r="AE92" s="36"/>
    </row>
    <row r="96" spans="1:31" s="2" customFormat="1" ht="6.95" customHeight="1">
      <c r="A96" s="36"/>
      <c r="B96" s="51"/>
      <c r="C96" s="52"/>
      <c r="D96" s="52"/>
      <c r="E96" s="52"/>
      <c r="F96" s="52"/>
      <c r="G96" s="52"/>
      <c r="H96" s="52"/>
      <c r="I96" s="147"/>
      <c r="J96" s="52"/>
      <c r="K96" s="52"/>
      <c r="L96" s="118"/>
      <c r="S96" s="36"/>
      <c r="T96" s="36"/>
      <c r="U96" s="36"/>
      <c r="V96" s="36"/>
      <c r="W96" s="36"/>
      <c r="X96" s="36"/>
      <c r="Y96" s="36"/>
      <c r="Z96" s="36"/>
      <c r="AA96" s="36"/>
      <c r="AB96" s="36"/>
      <c r="AC96" s="36"/>
      <c r="AD96" s="36"/>
      <c r="AE96" s="36"/>
    </row>
    <row r="97" spans="1:63" s="2" customFormat="1" ht="24.95" customHeight="1">
      <c r="A97" s="36"/>
      <c r="B97" s="37"/>
      <c r="C97" s="25" t="s">
        <v>148</v>
      </c>
      <c r="D97" s="38"/>
      <c r="E97" s="38"/>
      <c r="F97" s="38"/>
      <c r="G97" s="38"/>
      <c r="H97" s="38"/>
      <c r="I97" s="117"/>
      <c r="J97" s="38"/>
      <c r="K97" s="38"/>
      <c r="L97" s="118"/>
      <c r="S97" s="36"/>
      <c r="T97" s="36"/>
      <c r="U97" s="36"/>
      <c r="V97" s="36"/>
      <c r="W97" s="36"/>
      <c r="X97" s="36"/>
      <c r="Y97" s="36"/>
      <c r="Z97" s="36"/>
      <c r="AA97" s="36"/>
      <c r="AB97" s="36"/>
      <c r="AC97" s="36"/>
      <c r="AD97" s="36"/>
      <c r="AE97" s="36"/>
    </row>
    <row r="98" spans="1:63" s="2" customFormat="1" ht="6.95" customHeight="1">
      <c r="A98" s="36"/>
      <c r="B98" s="37"/>
      <c r="C98" s="38"/>
      <c r="D98" s="38"/>
      <c r="E98" s="38"/>
      <c r="F98" s="38"/>
      <c r="G98" s="38"/>
      <c r="H98" s="38"/>
      <c r="I98" s="117"/>
      <c r="J98" s="38"/>
      <c r="K98" s="38"/>
      <c r="L98" s="118"/>
      <c r="S98" s="36"/>
      <c r="T98" s="36"/>
      <c r="U98" s="36"/>
      <c r="V98" s="36"/>
      <c r="W98" s="36"/>
      <c r="X98" s="36"/>
      <c r="Y98" s="36"/>
      <c r="Z98" s="36"/>
      <c r="AA98" s="36"/>
      <c r="AB98" s="36"/>
      <c r="AC98" s="36"/>
      <c r="AD98" s="36"/>
      <c r="AE98" s="36"/>
    </row>
    <row r="99" spans="1:63" s="2" customFormat="1" ht="12" customHeight="1">
      <c r="A99" s="36"/>
      <c r="B99" s="37"/>
      <c r="C99" s="31" t="s">
        <v>17</v>
      </c>
      <c r="D99" s="38"/>
      <c r="E99" s="38"/>
      <c r="F99" s="38"/>
      <c r="G99" s="38"/>
      <c r="H99" s="38"/>
      <c r="I99" s="117"/>
      <c r="J99" s="38"/>
      <c r="K99" s="38"/>
      <c r="L99" s="118"/>
      <c r="S99" s="36"/>
      <c r="T99" s="36"/>
      <c r="U99" s="36"/>
      <c r="V99" s="36"/>
      <c r="W99" s="36"/>
      <c r="X99" s="36"/>
      <c r="Y99" s="36"/>
      <c r="Z99" s="36"/>
      <c r="AA99" s="36"/>
      <c r="AB99" s="36"/>
      <c r="AC99" s="36"/>
      <c r="AD99" s="36"/>
      <c r="AE99" s="36"/>
    </row>
    <row r="100" spans="1:63" s="2" customFormat="1" ht="24" customHeight="1">
      <c r="A100" s="36"/>
      <c r="B100" s="37"/>
      <c r="C100" s="38"/>
      <c r="D100" s="38"/>
      <c r="E100" s="400" t="str">
        <f>E7</f>
        <v>Společenské a kulturní centrum Krnov - řešení vzduchotechniky, hlediště, ozvučení a úpravy interiéru divadla v Krnově</v>
      </c>
      <c r="F100" s="401"/>
      <c r="G100" s="401"/>
      <c r="H100" s="401"/>
      <c r="I100" s="117"/>
      <c r="J100" s="38"/>
      <c r="K100" s="38"/>
      <c r="L100" s="118"/>
      <c r="S100" s="36"/>
      <c r="T100" s="36"/>
      <c r="U100" s="36"/>
      <c r="V100" s="36"/>
      <c r="W100" s="36"/>
      <c r="X100" s="36"/>
      <c r="Y100" s="36"/>
      <c r="Z100" s="36"/>
      <c r="AA100" s="36"/>
      <c r="AB100" s="36"/>
      <c r="AC100" s="36"/>
      <c r="AD100" s="36"/>
      <c r="AE100" s="36"/>
    </row>
    <row r="101" spans="1:63" s="1" customFormat="1" ht="12" customHeight="1">
      <c r="B101" s="23"/>
      <c r="C101" s="31" t="s">
        <v>113</v>
      </c>
      <c r="D101" s="24"/>
      <c r="E101" s="24"/>
      <c r="F101" s="24"/>
      <c r="G101" s="24"/>
      <c r="H101" s="24"/>
      <c r="I101" s="110"/>
      <c r="J101" s="24"/>
      <c r="K101" s="24"/>
      <c r="L101" s="22"/>
    </row>
    <row r="102" spans="1:63" s="2" customFormat="1" ht="24" customHeight="1">
      <c r="A102" s="36"/>
      <c r="B102" s="37"/>
      <c r="C102" s="38"/>
      <c r="D102" s="38"/>
      <c r="E102" s="400" t="s">
        <v>114</v>
      </c>
      <c r="F102" s="402"/>
      <c r="G102" s="402"/>
      <c r="H102" s="402"/>
      <c r="I102" s="117"/>
      <c r="J102" s="38"/>
      <c r="K102" s="38"/>
      <c r="L102" s="118"/>
      <c r="S102" s="36"/>
      <c r="T102" s="36"/>
      <c r="U102" s="36"/>
      <c r="V102" s="36"/>
      <c r="W102" s="36"/>
      <c r="X102" s="36"/>
      <c r="Y102" s="36"/>
      <c r="Z102" s="36"/>
      <c r="AA102" s="36"/>
      <c r="AB102" s="36"/>
      <c r="AC102" s="36"/>
      <c r="AD102" s="36"/>
      <c r="AE102" s="36"/>
    </row>
    <row r="103" spans="1:63" s="2" customFormat="1" ht="12" customHeight="1">
      <c r="A103" s="36"/>
      <c r="B103" s="37"/>
      <c r="C103" s="31" t="s">
        <v>115</v>
      </c>
      <c r="D103" s="38"/>
      <c r="E103" s="38"/>
      <c r="F103" s="38"/>
      <c r="G103" s="38"/>
      <c r="H103" s="38"/>
      <c r="I103" s="117"/>
      <c r="J103" s="38"/>
      <c r="K103" s="38"/>
      <c r="L103" s="118"/>
      <c r="S103" s="36"/>
      <c r="T103" s="36"/>
      <c r="U103" s="36"/>
      <c r="V103" s="36"/>
      <c r="W103" s="36"/>
      <c r="X103" s="36"/>
      <c r="Y103" s="36"/>
      <c r="Z103" s="36"/>
      <c r="AA103" s="36"/>
      <c r="AB103" s="36"/>
      <c r="AC103" s="36"/>
      <c r="AD103" s="36"/>
      <c r="AE103" s="36"/>
    </row>
    <row r="104" spans="1:63" s="2" customFormat="1" ht="14.45" customHeight="1">
      <c r="A104" s="36"/>
      <c r="B104" s="37"/>
      <c r="C104" s="38"/>
      <c r="D104" s="38"/>
      <c r="E104" s="354" t="str">
        <f>E11</f>
        <v xml:space="preserve">D.1.1 - Soupis prací - stavební část </v>
      </c>
      <c r="F104" s="402"/>
      <c r="G104" s="402"/>
      <c r="H104" s="402"/>
      <c r="I104" s="117"/>
      <c r="J104" s="38"/>
      <c r="K104" s="38"/>
      <c r="L104" s="118"/>
      <c r="S104" s="36"/>
      <c r="T104" s="36"/>
      <c r="U104" s="36"/>
      <c r="V104" s="36"/>
      <c r="W104" s="36"/>
      <c r="X104" s="36"/>
      <c r="Y104" s="36"/>
      <c r="Z104" s="36"/>
      <c r="AA104" s="36"/>
      <c r="AB104" s="36"/>
      <c r="AC104" s="36"/>
      <c r="AD104" s="36"/>
      <c r="AE104" s="36"/>
    </row>
    <row r="105" spans="1:63" s="2" customFormat="1" ht="6.95" customHeight="1">
      <c r="A105" s="36"/>
      <c r="B105" s="37"/>
      <c r="C105" s="38"/>
      <c r="D105" s="38"/>
      <c r="E105" s="38"/>
      <c r="F105" s="38"/>
      <c r="G105" s="38"/>
      <c r="H105" s="38"/>
      <c r="I105" s="117"/>
      <c r="J105" s="38"/>
      <c r="K105" s="38"/>
      <c r="L105" s="118"/>
      <c r="S105" s="36"/>
      <c r="T105" s="36"/>
      <c r="U105" s="36"/>
      <c r="V105" s="36"/>
      <c r="W105" s="36"/>
      <c r="X105" s="36"/>
      <c r="Y105" s="36"/>
      <c r="Z105" s="36"/>
      <c r="AA105" s="36"/>
      <c r="AB105" s="36"/>
      <c r="AC105" s="36"/>
      <c r="AD105" s="36"/>
      <c r="AE105" s="36"/>
    </row>
    <row r="106" spans="1:63" s="2" customFormat="1" ht="12" customHeight="1">
      <c r="A106" s="36"/>
      <c r="B106" s="37"/>
      <c r="C106" s="31" t="s">
        <v>22</v>
      </c>
      <c r="D106" s="38"/>
      <c r="E106" s="38"/>
      <c r="F106" s="29" t="str">
        <f>F14</f>
        <v xml:space="preserve"> </v>
      </c>
      <c r="G106" s="38"/>
      <c r="H106" s="38"/>
      <c r="I106" s="119" t="s">
        <v>24</v>
      </c>
      <c r="J106" s="61" t="str">
        <f>IF(J14="","",J14)</f>
        <v>20. 1. 2020</v>
      </c>
      <c r="K106" s="38"/>
      <c r="L106" s="118"/>
      <c r="S106" s="36"/>
      <c r="T106" s="36"/>
      <c r="U106" s="36"/>
      <c r="V106" s="36"/>
      <c r="W106" s="36"/>
      <c r="X106" s="36"/>
      <c r="Y106" s="36"/>
      <c r="Z106" s="36"/>
      <c r="AA106" s="36"/>
      <c r="AB106" s="36"/>
      <c r="AC106" s="36"/>
      <c r="AD106" s="36"/>
      <c r="AE106" s="36"/>
    </row>
    <row r="107" spans="1:63" s="2" customFormat="1" ht="6.95" customHeight="1">
      <c r="A107" s="36"/>
      <c r="B107" s="37"/>
      <c r="C107" s="38"/>
      <c r="D107" s="38"/>
      <c r="E107" s="38"/>
      <c r="F107" s="38"/>
      <c r="G107" s="38"/>
      <c r="H107" s="38"/>
      <c r="I107" s="117"/>
      <c r="J107" s="38"/>
      <c r="K107" s="38"/>
      <c r="L107" s="118"/>
      <c r="S107" s="36"/>
      <c r="T107" s="36"/>
      <c r="U107" s="36"/>
      <c r="V107" s="36"/>
      <c r="W107" s="36"/>
      <c r="X107" s="36"/>
      <c r="Y107" s="36"/>
      <c r="Z107" s="36"/>
      <c r="AA107" s="36"/>
      <c r="AB107" s="36"/>
      <c r="AC107" s="36"/>
      <c r="AD107" s="36"/>
      <c r="AE107" s="36"/>
    </row>
    <row r="108" spans="1:63" s="2" customFormat="1" ht="26.45" customHeight="1">
      <c r="A108" s="36"/>
      <c r="B108" s="37"/>
      <c r="C108" s="31" t="s">
        <v>26</v>
      </c>
      <c r="D108" s="38"/>
      <c r="E108" s="38"/>
      <c r="F108" s="29" t="str">
        <f>E17</f>
        <v>Město Krnov</v>
      </c>
      <c r="G108" s="38"/>
      <c r="H108" s="38"/>
      <c r="I108" s="119" t="s">
        <v>32</v>
      </c>
      <c r="J108" s="34" t="str">
        <f>E23</f>
        <v>Ateliér Simona Group</v>
      </c>
      <c r="K108" s="38"/>
      <c r="L108" s="118"/>
      <c r="S108" s="36"/>
      <c r="T108" s="36"/>
      <c r="U108" s="36"/>
      <c r="V108" s="36"/>
      <c r="W108" s="36"/>
      <c r="X108" s="36"/>
      <c r="Y108" s="36"/>
      <c r="Z108" s="36"/>
      <c r="AA108" s="36"/>
      <c r="AB108" s="36"/>
      <c r="AC108" s="36"/>
      <c r="AD108" s="36"/>
      <c r="AE108" s="36"/>
    </row>
    <row r="109" spans="1:63" s="2" customFormat="1" ht="15.6" customHeight="1">
      <c r="A109" s="36"/>
      <c r="B109" s="37"/>
      <c r="C109" s="31" t="s">
        <v>30</v>
      </c>
      <c r="D109" s="38"/>
      <c r="E109" s="38"/>
      <c r="F109" s="29" t="str">
        <f>IF(E20="","",E20)</f>
        <v>Vyplň údaj</v>
      </c>
      <c r="G109" s="38"/>
      <c r="H109" s="38"/>
      <c r="I109" s="119" t="s">
        <v>35</v>
      </c>
      <c r="J109" s="34" t="str">
        <f>E26</f>
        <v>Kolková</v>
      </c>
      <c r="K109" s="38"/>
      <c r="L109" s="118"/>
      <c r="S109" s="36"/>
      <c r="T109" s="36"/>
      <c r="U109" s="36"/>
      <c r="V109" s="36"/>
      <c r="W109" s="36"/>
      <c r="X109" s="36"/>
      <c r="Y109" s="36"/>
      <c r="Z109" s="36"/>
      <c r="AA109" s="36"/>
      <c r="AB109" s="36"/>
      <c r="AC109" s="36"/>
      <c r="AD109" s="36"/>
      <c r="AE109" s="36"/>
    </row>
    <row r="110" spans="1:63" s="2" customFormat="1" ht="10.35" customHeight="1">
      <c r="A110" s="36"/>
      <c r="B110" s="37"/>
      <c r="C110" s="38"/>
      <c r="D110" s="38"/>
      <c r="E110" s="38"/>
      <c r="F110" s="38"/>
      <c r="G110" s="38"/>
      <c r="H110" s="38"/>
      <c r="I110" s="117"/>
      <c r="J110" s="38"/>
      <c r="K110" s="38"/>
      <c r="L110" s="118"/>
      <c r="S110" s="36"/>
      <c r="T110" s="36"/>
      <c r="U110" s="36"/>
      <c r="V110" s="36"/>
      <c r="W110" s="36"/>
      <c r="X110" s="36"/>
      <c r="Y110" s="36"/>
      <c r="Z110" s="36"/>
      <c r="AA110" s="36"/>
      <c r="AB110" s="36"/>
      <c r="AC110" s="36"/>
      <c r="AD110" s="36"/>
      <c r="AE110" s="36"/>
    </row>
    <row r="111" spans="1:63" s="11" customFormat="1" ht="29.25" customHeight="1">
      <c r="A111" s="166"/>
      <c r="B111" s="167"/>
      <c r="C111" s="168" t="s">
        <v>149</v>
      </c>
      <c r="D111" s="169" t="s">
        <v>58</v>
      </c>
      <c r="E111" s="169" t="s">
        <v>54</v>
      </c>
      <c r="F111" s="169" t="s">
        <v>55</v>
      </c>
      <c r="G111" s="169" t="s">
        <v>150</v>
      </c>
      <c r="H111" s="169" t="s">
        <v>151</v>
      </c>
      <c r="I111" s="170" t="s">
        <v>152</v>
      </c>
      <c r="J111" s="169" t="s">
        <v>119</v>
      </c>
      <c r="K111" s="171" t="s">
        <v>153</v>
      </c>
      <c r="L111" s="172"/>
      <c r="M111" s="70" t="s">
        <v>20</v>
      </c>
      <c r="N111" s="71" t="s">
        <v>43</v>
      </c>
      <c r="O111" s="71" t="s">
        <v>154</v>
      </c>
      <c r="P111" s="71" t="s">
        <v>155</v>
      </c>
      <c r="Q111" s="71" t="s">
        <v>156</v>
      </c>
      <c r="R111" s="71" t="s">
        <v>157</v>
      </c>
      <c r="S111" s="71" t="s">
        <v>158</v>
      </c>
      <c r="T111" s="72" t="s">
        <v>159</v>
      </c>
      <c r="U111" s="166"/>
      <c r="V111" s="166"/>
      <c r="W111" s="166"/>
      <c r="X111" s="166"/>
      <c r="Y111" s="166"/>
      <c r="Z111" s="166"/>
      <c r="AA111" s="166"/>
      <c r="AB111" s="166"/>
      <c r="AC111" s="166"/>
      <c r="AD111" s="166"/>
      <c r="AE111" s="166"/>
    </row>
    <row r="112" spans="1:63" s="2" customFormat="1" ht="22.9" customHeight="1">
      <c r="A112" s="36"/>
      <c r="B112" s="37"/>
      <c r="C112" s="77" t="s">
        <v>160</v>
      </c>
      <c r="D112" s="38"/>
      <c r="E112" s="38"/>
      <c r="F112" s="38"/>
      <c r="G112" s="38"/>
      <c r="H112" s="38"/>
      <c r="I112" s="117"/>
      <c r="J112" s="173">
        <f>BK112</f>
        <v>0</v>
      </c>
      <c r="K112" s="38"/>
      <c r="L112" s="41"/>
      <c r="M112" s="73"/>
      <c r="N112" s="174"/>
      <c r="O112" s="74"/>
      <c r="P112" s="175">
        <f>P113+P711</f>
        <v>0</v>
      </c>
      <c r="Q112" s="74"/>
      <c r="R112" s="175">
        <f>R113+R711</f>
        <v>148.92412412469898</v>
      </c>
      <c r="S112" s="74"/>
      <c r="T112" s="176">
        <f>T113+T711</f>
        <v>128.09310360999999</v>
      </c>
      <c r="U112" s="36"/>
      <c r="V112" s="36"/>
      <c r="W112" s="36"/>
      <c r="X112" s="36"/>
      <c r="Y112" s="36"/>
      <c r="Z112" s="36"/>
      <c r="AA112" s="36"/>
      <c r="AB112" s="36"/>
      <c r="AC112" s="36"/>
      <c r="AD112" s="36"/>
      <c r="AE112" s="36"/>
      <c r="AT112" s="19" t="s">
        <v>72</v>
      </c>
      <c r="AU112" s="19" t="s">
        <v>120</v>
      </c>
      <c r="BK112" s="177">
        <f>BK113+BK711</f>
        <v>0</v>
      </c>
    </row>
    <row r="113" spans="1:65" s="12" customFormat="1" ht="25.9" customHeight="1">
      <c r="B113" s="178"/>
      <c r="C113" s="179"/>
      <c r="D113" s="180" t="s">
        <v>72</v>
      </c>
      <c r="E113" s="181" t="s">
        <v>161</v>
      </c>
      <c r="F113" s="181" t="s">
        <v>162</v>
      </c>
      <c r="G113" s="179"/>
      <c r="H113" s="179"/>
      <c r="I113" s="182"/>
      <c r="J113" s="183">
        <f>BK113</f>
        <v>0</v>
      </c>
      <c r="K113" s="179"/>
      <c r="L113" s="184"/>
      <c r="M113" s="185"/>
      <c r="N113" s="186"/>
      <c r="O113" s="186"/>
      <c r="P113" s="187">
        <f>P114+P194+P214+P410+P698+P708</f>
        <v>0</v>
      </c>
      <c r="Q113" s="186"/>
      <c r="R113" s="187">
        <f>R114+R194+R214+R410+R698+R708</f>
        <v>101.04926671849999</v>
      </c>
      <c r="S113" s="186"/>
      <c r="T113" s="188">
        <f>T114+T194+T214+T410+T698+T708</f>
        <v>88.968862999999985</v>
      </c>
      <c r="AR113" s="189" t="s">
        <v>80</v>
      </c>
      <c r="AT113" s="190" t="s">
        <v>72</v>
      </c>
      <c r="AU113" s="190" t="s">
        <v>73</v>
      </c>
      <c r="AY113" s="189" t="s">
        <v>163</v>
      </c>
      <c r="BK113" s="191">
        <f>BK114+BK194+BK214+BK410+BK698+BK708</f>
        <v>0</v>
      </c>
    </row>
    <row r="114" spans="1:65" s="12" customFormat="1" ht="22.9" customHeight="1">
      <c r="B114" s="178"/>
      <c r="C114" s="179"/>
      <c r="D114" s="180" t="s">
        <v>72</v>
      </c>
      <c r="E114" s="192" t="s">
        <v>164</v>
      </c>
      <c r="F114" s="192" t="s">
        <v>165</v>
      </c>
      <c r="G114" s="179"/>
      <c r="H114" s="179"/>
      <c r="I114" s="182"/>
      <c r="J114" s="193">
        <f>BK114</f>
        <v>0</v>
      </c>
      <c r="K114" s="179"/>
      <c r="L114" s="184"/>
      <c r="M114" s="185"/>
      <c r="N114" s="186"/>
      <c r="O114" s="186"/>
      <c r="P114" s="187">
        <f>SUM(P115:P193)</f>
        <v>0</v>
      </c>
      <c r="Q114" s="186"/>
      <c r="R114" s="187">
        <f>SUM(R115:R193)</f>
        <v>12.299222050999999</v>
      </c>
      <c r="S114" s="186"/>
      <c r="T114" s="188">
        <f>SUM(T115:T193)</f>
        <v>0</v>
      </c>
      <c r="AR114" s="189" t="s">
        <v>80</v>
      </c>
      <c r="AT114" s="190" t="s">
        <v>72</v>
      </c>
      <c r="AU114" s="190" t="s">
        <v>80</v>
      </c>
      <c r="AY114" s="189" t="s">
        <v>163</v>
      </c>
      <c r="BK114" s="191">
        <f>SUM(BK115:BK193)</f>
        <v>0</v>
      </c>
    </row>
    <row r="115" spans="1:65" s="2" customFormat="1" ht="25.5" customHeight="1">
      <c r="A115" s="36"/>
      <c r="B115" s="37"/>
      <c r="C115" s="194" t="s">
        <v>80</v>
      </c>
      <c r="D115" s="194" t="s">
        <v>166</v>
      </c>
      <c r="E115" s="195" t="s">
        <v>167</v>
      </c>
      <c r="F115" s="196" t="s">
        <v>168</v>
      </c>
      <c r="G115" s="197" t="s">
        <v>169</v>
      </c>
      <c r="H115" s="198">
        <v>1.5209999999999999</v>
      </c>
      <c r="I115" s="199"/>
      <c r="J115" s="200">
        <f>ROUND(I115*H115,2)</f>
        <v>0</v>
      </c>
      <c r="K115" s="196" t="s">
        <v>170</v>
      </c>
      <c r="L115" s="41"/>
      <c r="M115" s="201" t="s">
        <v>20</v>
      </c>
      <c r="N115" s="202" t="s">
        <v>44</v>
      </c>
      <c r="O115" s="66"/>
      <c r="P115" s="203">
        <f>O115*H115</f>
        <v>0</v>
      </c>
      <c r="Q115" s="203">
        <v>1.8774999999999999</v>
      </c>
      <c r="R115" s="203">
        <f>Q115*H115</f>
        <v>2.8556774999999996</v>
      </c>
      <c r="S115" s="203">
        <v>0</v>
      </c>
      <c r="T115" s="204">
        <f>S115*H115</f>
        <v>0</v>
      </c>
      <c r="U115" s="36"/>
      <c r="V115" s="36"/>
      <c r="W115" s="36"/>
      <c r="X115" s="36"/>
      <c r="Y115" s="36"/>
      <c r="Z115" s="36"/>
      <c r="AA115" s="36"/>
      <c r="AB115" s="36"/>
      <c r="AC115" s="36"/>
      <c r="AD115" s="36"/>
      <c r="AE115" s="36"/>
      <c r="AR115" s="205" t="s">
        <v>171</v>
      </c>
      <c r="AT115" s="205" t="s">
        <v>166</v>
      </c>
      <c r="AU115" s="205" t="s">
        <v>82</v>
      </c>
      <c r="AY115" s="19" t="s">
        <v>163</v>
      </c>
      <c r="BE115" s="206">
        <f>IF(N115="základní",J115,0)</f>
        <v>0</v>
      </c>
      <c r="BF115" s="206">
        <f>IF(N115="snížená",J115,0)</f>
        <v>0</v>
      </c>
      <c r="BG115" s="206">
        <f>IF(N115="zákl. přenesená",J115,0)</f>
        <v>0</v>
      </c>
      <c r="BH115" s="206">
        <f>IF(N115="sníž. přenesená",J115,0)</f>
        <v>0</v>
      </c>
      <c r="BI115" s="206">
        <f>IF(N115="nulová",J115,0)</f>
        <v>0</v>
      </c>
      <c r="BJ115" s="19" t="s">
        <v>80</v>
      </c>
      <c r="BK115" s="206">
        <f>ROUND(I115*H115,2)</f>
        <v>0</v>
      </c>
      <c r="BL115" s="19" t="s">
        <v>171</v>
      </c>
      <c r="BM115" s="205" t="s">
        <v>172</v>
      </c>
    </row>
    <row r="116" spans="1:65" s="13" customFormat="1" ht="11.25">
      <c r="B116" s="207"/>
      <c r="C116" s="208"/>
      <c r="D116" s="209" t="s">
        <v>173</v>
      </c>
      <c r="E116" s="210" t="s">
        <v>20</v>
      </c>
      <c r="F116" s="211" t="s">
        <v>174</v>
      </c>
      <c r="G116" s="208"/>
      <c r="H116" s="210" t="s">
        <v>20</v>
      </c>
      <c r="I116" s="212"/>
      <c r="J116" s="208"/>
      <c r="K116" s="208"/>
      <c r="L116" s="213"/>
      <c r="M116" s="214"/>
      <c r="N116" s="215"/>
      <c r="O116" s="215"/>
      <c r="P116" s="215"/>
      <c r="Q116" s="215"/>
      <c r="R116" s="215"/>
      <c r="S116" s="215"/>
      <c r="T116" s="216"/>
      <c r="AT116" s="217" t="s">
        <v>173</v>
      </c>
      <c r="AU116" s="217" t="s">
        <v>82</v>
      </c>
      <c r="AV116" s="13" t="s">
        <v>80</v>
      </c>
      <c r="AW116" s="13" t="s">
        <v>34</v>
      </c>
      <c r="AX116" s="13" t="s">
        <v>73</v>
      </c>
      <c r="AY116" s="217" t="s">
        <v>163</v>
      </c>
    </row>
    <row r="117" spans="1:65" s="14" customFormat="1" ht="11.25">
      <c r="B117" s="218"/>
      <c r="C117" s="219"/>
      <c r="D117" s="209" t="s">
        <v>173</v>
      </c>
      <c r="E117" s="220" t="s">
        <v>20</v>
      </c>
      <c r="F117" s="221" t="s">
        <v>175</v>
      </c>
      <c r="G117" s="219"/>
      <c r="H117" s="222">
        <v>0.55000000000000004</v>
      </c>
      <c r="I117" s="223"/>
      <c r="J117" s="219"/>
      <c r="K117" s="219"/>
      <c r="L117" s="224"/>
      <c r="M117" s="225"/>
      <c r="N117" s="226"/>
      <c r="O117" s="226"/>
      <c r="P117" s="226"/>
      <c r="Q117" s="226"/>
      <c r="R117" s="226"/>
      <c r="S117" s="226"/>
      <c r="T117" s="227"/>
      <c r="AT117" s="228" t="s">
        <v>173</v>
      </c>
      <c r="AU117" s="228" t="s">
        <v>82</v>
      </c>
      <c r="AV117" s="14" t="s">
        <v>82</v>
      </c>
      <c r="AW117" s="14" t="s">
        <v>34</v>
      </c>
      <c r="AX117" s="14" t="s">
        <v>73</v>
      </c>
      <c r="AY117" s="228" t="s">
        <v>163</v>
      </c>
    </row>
    <row r="118" spans="1:65" s="13" customFormat="1" ht="11.25">
      <c r="B118" s="207"/>
      <c r="C118" s="208"/>
      <c r="D118" s="209" t="s">
        <v>173</v>
      </c>
      <c r="E118" s="210" t="s">
        <v>20</v>
      </c>
      <c r="F118" s="211" t="s">
        <v>176</v>
      </c>
      <c r="G118" s="208"/>
      <c r="H118" s="210" t="s">
        <v>20</v>
      </c>
      <c r="I118" s="212"/>
      <c r="J118" s="208"/>
      <c r="K118" s="208"/>
      <c r="L118" s="213"/>
      <c r="M118" s="214"/>
      <c r="N118" s="215"/>
      <c r="O118" s="215"/>
      <c r="P118" s="215"/>
      <c r="Q118" s="215"/>
      <c r="R118" s="215"/>
      <c r="S118" s="215"/>
      <c r="T118" s="216"/>
      <c r="AT118" s="217" t="s">
        <v>173</v>
      </c>
      <c r="AU118" s="217" t="s">
        <v>82</v>
      </c>
      <c r="AV118" s="13" t="s">
        <v>80</v>
      </c>
      <c r="AW118" s="13" t="s">
        <v>34</v>
      </c>
      <c r="AX118" s="13" t="s">
        <v>73</v>
      </c>
      <c r="AY118" s="217" t="s">
        <v>163</v>
      </c>
    </row>
    <row r="119" spans="1:65" s="14" customFormat="1" ht="11.25">
      <c r="B119" s="218"/>
      <c r="C119" s="219"/>
      <c r="D119" s="209" t="s">
        <v>173</v>
      </c>
      <c r="E119" s="220" t="s">
        <v>20</v>
      </c>
      <c r="F119" s="221" t="s">
        <v>177</v>
      </c>
      <c r="G119" s="219"/>
      <c r="H119" s="222">
        <v>0.97099999999999997</v>
      </c>
      <c r="I119" s="223"/>
      <c r="J119" s="219"/>
      <c r="K119" s="219"/>
      <c r="L119" s="224"/>
      <c r="M119" s="225"/>
      <c r="N119" s="226"/>
      <c r="O119" s="226"/>
      <c r="P119" s="226"/>
      <c r="Q119" s="226"/>
      <c r="R119" s="226"/>
      <c r="S119" s="226"/>
      <c r="T119" s="227"/>
      <c r="AT119" s="228" t="s">
        <v>173</v>
      </c>
      <c r="AU119" s="228" t="s">
        <v>82</v>
      </c>
      <c r="AV119" s="14" t="s">
        <v>82</v>
      </c>
      <c r="AW119" s="14" t="s">
        <v>34</v>
      </c>
      <c r="AX119" s="14" t="s">
        <v>73</v>
      </c>
      <c r="AY119" s="228" t="s">
        <v>163</v>
      </c>
    </row>
    <row r="120" spans="1:65" s="15" customFormat="1" ht="11.25">
      <c r="B120" s="229"/>
      <c r="C120" s="230"/>
      <c r="D120" s="209" t="s">
        <v>173</v>
      </c>
      <c r="E120" s="231" t="s">
        <v>20</v>
      </c>
      <c r="F120" s="232" t="s">
        <v>178</v>
      </c>
      <c r="G120" s="230"/>
      <c r="H120" s="233">
        <v>1.5209999999999999</v>
      </c>
      <c r="I120" s="234"/>
      <c r="J120" s="230"/>
      <c r="K120" s="230"/>
      <c r="L120" s="235"/>
      <c r="M120" s="236"/>
      <c r="N120" s="237"/>
      <c r="O120" s="237"/>
      <c r="P120" s="237"/>
      <c r="Q120" s="237"/>
      <c r="R120" s="237"/>
      <c r="S120" s="237"/>
      <c r="T120" s="238"/>
      <c r="AT120" s="239" t="s">
        <v>173</v>
      </c>
      <c r="AU120" s="239" t="s">
        <v>82</v>
      </c>
      <c r="AV120" s="15" t="s">
        <v>171</v>
      </c>
      <c r="AW120" s="15" t="s">
        <v>34</v>
      </c>
      <c r="AX120" s="15" t="s">
        <v>80</v>
      </c>
      <c r="AY120" s="239" t="s">
        <v>163</v>
      </c>
    </row>
    <row r="121" spans="1:65" s="2" customFormat="1" ht="27.75" customHeight="1">
      <c r="A121" s="36"/>
      <c r="B121" s="37"/>
      <c r="C121" s="194" t="s">
        <v>82</v>
      </c>
      <c r="D121" s="194" t="s">
        <v>166</v>
      </c>
      <c r="E121" s="195" t="s">
        <v>179</v>
      </c>
      <c r="F121" s="196" t="s">
        <v>180</v>
      </c>
      <c r="G121" s="197" t="s">
        <v>169</v>
      </c>
      <c r="H121" s="198">
        <v>1.919</v>
      </c>
      <c r="I121" s="199"/>
      <c r="J121" s="200">
        <f>ROUND(I121*H121,2)</f>
        <v>0</v>
      </c>
      <c r="K121" s="196" t="s">
        <v>170</v>
      </c>
      <c r="L121" s="41"/>
      <c r="M121" s="201" t="s">
        <v>20</v>
      </c>
      <c r="N121" s="202" t="s">
        <v>44</v>
      </c>
      <c r="O121" s="66"/>
      <c r="P121" s="203">
        <f>O121*H121</f>
        <v>0</v>
      </c>
      <c r="Q121" s="203">
        <v>1.8774999999999999</v>
      </c>
      <c r="R121" s="203">
        <f>Q121*H121</f>
        <v>3.6029225</v>
      </c>
      <c r="S121" s="203">
        <v>0</v>
      </c>
      <c r="T121" s="204">
        <f>S121*H121</f>
        <v>0</v>
      </c>
      <c r="U121" s="36"/>
      <c r="V121" s="36"/>
      <c r="W121" s="36"/>
      <c r="X121" s="36"/>
      <c r="Y121" s="36"/>
      <c r="Z121" s="36"/>
      <c r="AA121" s="36"/>
      <c r="AB121" s="36"/>
      <c r="AC121" s="36"/>
      <c r="AD121" s="36"/>
      <c r="AE121" s="36"/>
      <c r="AR121" s="205" t="s">
        <v>171</v>
      </c>
      <c r="AT121" s="205" t="s">
        <v>166</v>
      </c>
      <c r="AU121" s="205" t="s">
        <v>82</v>
      </c>
      <c r="AY121" s="19" t="s">
        <v>163</v>
      </c>
      <c r="BE121" s="206">
        <f>IF(N121="základní",J121,0)</f>
        <v>0</v>
      </c>
      <c r="BF121" s="206">
        <f>IF(N121="snížená",J121,0)</f>
        <v>0</v>
      </c>
      <c r="BG121" s="206">
        <f>IF(N121="zákl. přenesená",J121,0)</f>
        <v>0</v>
      </c>
      <c r="BH121" s="206">
        <f>IF(N121="sníž. přenesená",J121,0)</f>
        <v>0</v>
      </c>
      <c r="BI121" s="206">
        <f>IF(N121="nulová",J121,0)</f>
        <v>0</v>
      </c>
      <c r="BJ121" s="19" t="s">
        <v>80</v>
      </c>
      <c r="BK121" s="206">
        <f>ROUND(I121*H121,2)</f>
        <v>0</v>
      </c>
      <c r="BL121" s="19" t="s">
        <v>171</v>
      </c>
      <c r="BM121" s="205" t="s">
        <v>181</v>
      </c>
    </row>
    <row r="122" spans="1:65" s="13" customFormat="1" ht="11.25">
      <c r="B122" s="207"/>
      <c r="C122" s="208"/>
      <c r="D122" s="209" t="s">
        <v>173</v>
      </c>
      <c r="E122" s="210" t="s">
        <v>20</v>
      </c>
      <c r="F122" s="211" t="s">
        <v>174</v>
      </c>
      <c r="G122" s="208"/>
      <c r="H122" s="210" t="s">
        <v>20</v>
      </c>
      <c r="I122" s="212"/>
      <c r="J122" s="208"/>
      <c r="K122" s="208"/>
      <c r="L122" s="213"/>
      <c r="M122" s="214"/>
      <c r="N122" s="215"/>
      <c r="O122" s="215"/>
      <c r="P122" s="215"/>
      <c r="Q122" s="215"/>
      <c r="R122" s="215"/>
      <c r="S122" s="215"/>
      <c r="T122" s="216"/>
      <c r="AT122" s="217" t="s">
        <v>173</v>
      </c>
      <c r="AU122" s="217" t="s">
        <v>82</v>
      </c>
      <c r="AV122" s="13" t="s">
        <v>80</v>
      </c>
      <c r="AW122" s="13" t="s">
        <v>34</v>
      </c>
      <c r="AX122" s="13" t="s">
        <v>73</v>
      </c>
      <c r="AY122" s="217" t="s">
        <v>163</v>
      </c>
    </row>
    <row r="123" spans="1:65" s="14" customFormat="1" ht="11.25">
      <c r="B123" s="218"/>
      <c r="C123" s="219"/>
      <c r="D123" s="209" t="s">
        <v>173</v>
      </c>
      <c r="E123" s="220" t="s">
        <v>20</v>
      </c>
      <c r="F123" s="221" t="s">
        <v>182</v>
      </c>
      <c r="G123" s="219"/>
      <c r="H123" s="222">
        <v>1.919</v>
      </c>
      <c r="I123" s="223"/>
      <c r="J123" s="219"/>
      <c r="K123" s="219"/>
      <c r="L123" s="224"/>
      <c r="M123" s="225"/>
      <c r="N123" s="226"/>
      <c r="O123" s="226"/>
      <c r="P123" s="226"/>
      <c r="Q123" s="226"/>
      <c r="R123" s="226"/>
      <c r="S123" s="226"/>
      <c r="T123" s="227"/>
      <c r="AT123" s="228" t="s">
        <v>173</v>
      </c>
      <c r="AU123" s="228" t="s">
        <v>82</v>
      </c>
      <c r="AV123" s="14" t="s">
        <v>82</v>
      </c>
      <c r="AW123" s="14" t="s">
        <v>34</v>
      </c>
      <c r="AX123" s="14" t="s">
        <v>80</v>
      </c>
      <c r="AY123" s="228" t="s">
        <v>163</v>
      </c>
    </row>
    <row r="124" spans="1:65" s="2" customFormat="1" ht="30" customHeight="1">
      <c r="A124" s="36"/>
      <c r="B124" s="37"/>
      <c r="C124" s="194" t="s">
        <v>164</v>
      </c>
      <c r="D124" s="194" t="s">
        <v>166</v>
      </c>
      <c r="E124" s="195" t="s">
        <v>183</v>
      </c>
      <c r="F124" s="196" t="s">
        <v>184</v>
      </c>
      <c r="G124" s="197" t="s">
        <v>185</v>
      </c>
      <c r="H124" s="198">
        <v>3.9</v>
      </c>
      <c r="I124" s="199"/>
      <c r="J124" s="200">
        <f>ROUND(I124*H124,2)</f>
        <v>0</v>
      </c>
      <c r="K124" s="196" t="s">
        <v>170</v>
      </c>
      <c r="L124" s="41"/>
      <c r="M124" s="201" t="s">
        <v>20</v>
      </c>
      <c r="N124" s="202" t="s">
        <v>44</v>
      </c>
      <c r="O124" s="66"/>
      <c r="P124" s="203">
        <f>O124*H124</f>
        <v>0</v>
      </c>
      <c r="Q124" s="203">
        <v>0.20608099999999999</v>
      </c>
      <c r="R124" s="203">
        <f>Q124*H124</f>
        <v>0.80371589999999993</v>
      </c>
      <c r="S124" s="203">
        <v>0</v>
      </c>
      <c r="T124" s="204">
        <f>S124*H124</f>
        <v>0</v>
      </c>
      <c r="U124" s="36"/>
      <c r="V124" s="36"/>
      <c r="W124" s="36"/>
      <c r="X124" s="36"/>
      <c r="Y124" s="36"/>
      <c r="Z124" s="36"/>
      <c r="AA124" s="36"/>
      <c r="AB124" s="36"/>
      <c r="AC124" s="36"/>
      <c r="AD124" s="36"/>
      <c r="AE124" s="36"/>
      <c r="AR124" s="205" t="s">
        <v>171</v>
      </c>
      <c r="AT124" s="205" t="s">
        <v>166</v>
      </c>
      <c r="AU124" s="205" t="s">
        <v>82</v>
      </c>
      <c r="AY124" s="19" t="s">
        <v>163</v>
      </c>
      <c r="BE124" s="206">
        <f>IF(N124="základní",J124,0)</f>
        <v>0</v>
      </c>
      <c r="BF124" s="206">
        <f>IF(N124="snížená",J124,0)</f>
        <v>0</v>
      </c>
      <c r="BG124" s="206">
        <f>IF(N124="zákl. přenesená",J124,0)</f>
        <v>0</v>
      </c>
      <c r="BH124" s="206">
        <f>IF(N124="sníž. přenesená",J124,0)</f>
        <v>0</v>
      </c>
      <c r="BI124" s="206">
        <f>IF(N124="nulová",J124,0)</f>
        <v>0</v>
      </c>
      <c r="BJ124" s="19" t="s">
        <v>80</v>
      </c>
      <c r="BK124" s="206">
        <f>ROUND(I124*H124,2)</f>
        <v>0</v>
      </c>
      <c r="BL124" s="19" t="s">
        <v>171</v>
      </c>
      <c r="BM124" s="205" t="s">
        <v>186</v>
      </c>
    </row>
    <row r="125" spans="1:65" s="2" customFormat="1" ht="165.75">
      <c r="A125" s="36"/>
      <c r="B125" s="37"/>
      <c r="C125" s="38"/>
      <c r="D125" s="209" t="s">
        <v>187</v>
      </c>
      <c r="E125" s="38"/>
      <c r="F125" s="240" t="s">
        <v>188</v>
      </c>
      <c r="G125" s="38"/>
      <c r="H125" s="38"/>
      <c r="I125" s="117"/>
      <c r="J125" s="38"/>
      <c r="K125" s="38"/>
      <c r="L125" s="41"/>
      <c r="M125" s="241"/>
      <c r="N125" s="242"/>
      <c r="O125" s="66"/>
      <c r="P125" s="66"/>
      <c r="Q125" s="66"/>
      <c r="R125" s="66"/>
      <c r="S125" s="66"/>
      <c r="T125" s="67"/>
      <c r="U125" s="36"/>
      <c r="V125" s="36"/>
      <c r="W125" s="36"/>
      <c r="X125" s="36"/>
      <c r="Y125" s="36"/>
      <c r="Z125" s="36"/>
      <c r="AA125" s="36"/>
      <c r="AB125" s="36"/>
      <c r="AC125" s="36"/>
      <c r="AD125" s="36"/>
      <c r="AE125" s="36"/>
      <c r="AT125" s="19" t="s">
        <v>187</v>
      </c>
      <c r="AU125" s="19" t="s">
        <v>82</v>
      </c>
    </row>
    <row r="126" spans="1:65" s="13" customFormat="1" ht="11.25">
      <c r="B126" s="207"/>
      <c r="C126" s="208"/>
      <c r="D126" s="209" t="s">
        <v>173</v>
      </c>
      <c r="E126" s="210" t="s">
        <v>20</v>
      </c>
      <c r="F126" s="211" t="s">
        <v>189</v>
      </c>
      <c r="G126" s="208"/>
      <c r="H126" s="210" t="s">
        <v>20</v>
      </c>
      <c r="I126" s="212"/>
      <c r="J126" s="208"/>
      <c r="K126" s="208"/>
      <c r="L126" s="213"/>
      <c r="M126" s="214"/>
      <c r="N126" s="215"/>
      <c r="O126" s="215"/>
      <c r="P126" s="215"/>
      <c r="Q126" s="215"/>
      <c r="R126" s="215"/>
      <c r="S126" s="215"/>
      <c r="T126" s="216"/>
      <c r="AT126" s="217" t="s">
        <v>173</v>
      </c>
      <c r="AU126" s="217" t="s">
        <v>82</v>
      </c>
      <c r="AV126" s="13" t="s">
        <v>80</v>
      </c>
      <c r="AW126" s="13" t="s">
        <v>34</v>
      </c>
      <c r="AX126" s="13" t="s">
        <v>73</v>
      </c>
      <c r="AY126" s="217" t="s">
        <v>163</v>
      </c>
    </row>
    <row r="127" spans="1:65" s="14" customFormat="1" ht="11.25">
      <c r="B127" s="218"/>
      <c r="C127" s="219"/>
      <c r="D127" s="209" t="s">
        <v>173</v>
      </c>
      <c r="E127" s="220" t="s">
        <v>20</v>
      </c>
      <c r="F127" s="221" t="s">
        <v>190</v>
      </c>
      <c r="G127" s="219"/>
      <c r="H127" s="222">
        <v>7.2</v>
      </c>
      <c r="I127" s="223"/>
      <c r="J127" s="219"/>
      <c r="K127" s="219"/>
      <c r="L127" s="224"/>
      <c r="M127" s="225"/>
      <c r="N127" s="226"/>
      <c r="O127" s="226"/>
      <c r="P127" s="226"/>
      <c r="Q127" s="226"/>
      <c r="R127" s="226"/>
      <c r="S127" s="226"/>
      <c r="T127" s="227"/>
      <c r="AT127" s="228" t="s">
        <v>173</v>
      </c>
      <c r="AU127" s="228" t="s">
        <v>82</v>
      </c>
      <c r="AV127" s="14" t="s">
        <v>82</v>
      </c>
      <c r="AW127" s="14" t="s">
        <v>34</v>
      </c>
      <c r="AX127" s="14" t="s">
        <v>73</v>
      </c>
      <c r="AY127" s="228" t="s">
        <v>163</v>
      </c>
    </row>
    <row r="128" spans="1:65" s="14" customFormat="1" ht="11.25">
      <c r="B128" s="218"/>
      <c r="C128" s="219"/>
      <c r="D128" s="209" t="s">
        <v>173</v>
      </c>
      <c r="E128" s="220" t="s">
        <v>20</v>
      </c>
      <c r="F128" s="221" t="s">
        <v>191</v>
      </c>
      <c r="G128" s="219"/>
      <c r="H128" s="222">
        <v>-3.3</v>
      </c>
      <c r="I128" s="223"/>
      <c r="J128" s="219"/>
      <c r="K128" s="219"/>
      <c r="L128" s="224"/>
      <c r="M128" s="225"/>
      <c r="N128" s="226"/>
      <c r="O128" s="226"/>
      <c r="P128" s="226"/>
      <c r="Q128" s="226"/>
      <c r="R128" s="226"/>
      <c r="S128" s="226"/>
      <c r="T128" s="227"/>
      <c r="AT128" s="228" t="s">
        <v>173</v>
      </c>
      <c r="AU128" s="228" t="s">
        <v>82</v>
      </c>
      <c r="AV128" s="14" t="s">
        <v>82</v>
      </c>
      <c r="AW128" s="14" t="s">
        <v>34</v>
      </c>
      <c r="AX128" s="14" t="s">
        <v>73</v>
      </c>
      <c r="AY128" s="228" t="s">
        <v>163</v>
      </c>
    </row>
    <row r="129" spans="1:65" s="15" customFormat="1" ht="11.25">
      <c r="B129" s="229"/>
      <c r="C129" s="230"/>
      <c r="D129" s="209" t="s">
        <v>173</v>
      </c>
      <c r="E129" s="231" t="s">
        <v>20</v>
      </c>
      <c r="F129" s="232" t="s">
        <v>178</v>
      </c>
      <c r="G129" s="230"/>
      <c r="H129" s="233">
        <v>3.9000000000000004</v>
      </c>
      <c r="I129" s="234"/>
      <c r="J129" s="230"/>
      <c r="K129" s="230"/>
      <c r="L129" s="235"/>
      <c r="M129" s="236"/>
      <c r="N129" s="237"/>
      <c r="O129" s="237"/>
      <c r="P129" s="237"/>
      <c r="Q129" s="237"/>
      <c r="R129" s="237"/>
      <c r="S129" s="237"/>
      <c r="T129" s="238"/>
      <c r="AT129" s="239" t="s">
        <v>173</v>
      </c>
      <c r="AU129" s="239" t="s">
        <v>82</v>
      </c>
      <c r="AV129" s="15" t="s">
        <v>171</v>
      </c>
      <c r="AW129" s="15" t="s">
        <v>34</v>
      </c>
      <c r="AX129" s="15" t="s">
        <v>80</v>
      </c>
      <c r="AY129" s="239" t="s">
        <v>163</v>
      </c>
    </row>
    <row r="130" spans="1:65" s="2" customFormat="1" ht="25.5" customHeight="1">
      <c r="A130" s="36"/>
      <c r="B130" s="37"/>
      <c r="C130" s="194" t="s">
        <v>171</v>
      </c>
      <c r="D130" s="194" t="s">
        <v>166</v>
      </c>
      <c r="E130" s="195" t="s">
        <v>192</v>
      </c>
      <c r="F130" s="196" t="s">
        <v>193</v>
      </c>
      <c r="G130" s="197" t="s">
        <v>194</v>
      </c>
      <c r="H130" s="198">
        <v>2</v>
      </c>
      <c r="I130" s="199"/>
      <c r="J130" s="200">
        <f>ROUND(I130*H130,2)</f>
        <v>0</v>
      </c>
      <c r="K130" s="196" t="s">
        <v>170</v>
      </c>
      <c r="L130" s="41"/>
      <c r="M130" s="201" t="s">
        <v>20</v>
      </c>
      <c r="N130" s="202" t="s">
        <v>44</v>
      </c>
      <c r="O130" s="66"/>
      <c r="P130" s="203">
        <f>O130*H130</f>
        <v>0</v>
      </c>
      <c r="Q130" s="203">
        <v>3.9629999999999999E-2</v>
      </c>
      <c r="R130" s="203">
        <f>Q130*H130</f>
        <v>7.9259999999999997E-2</v>
      </c>
      <c r="S130" s="203">
        <v>0</v>
      </c>
      <c r="T130" s="204">
        <f>S130*H130</f>
        <v>0</v>
      </c>
      <c r="U130" s="36"/>
      <c r="V130" s="36"/>
      <c r="W130" s="36"/>
      <c r="X130" s="36"/>
      <c r="Y130" s="36"/>
      <c r="Z130" s="36"/>
      <c r="AA130" s="36"/>
      <c r="AB130" s="36"/>
      <c r="AC130" s="36"/>
      <c r="AD130" s="36"/>
      <c r="AE130" s="36"/>
      <c r="AR130" s="205" t="s">
        <v>171</v>
      </c>
      <c r="AT130" s="205" t="s">
        <v>166</v>
      </c>
      <c r="AU130" s="205" t="s">
        <v>82</v>
      </c>
      <c r="AY130" s="19" t="s">
        <v>163</v>
      </c>
      <c r="BE130" s="206">
        <f>IF(N130="základní",J130,0)</f>
        <v>0</v>
      </c>
      <c r="BF130" s="206">
        <f>IF(N130="snížená",J130,0)</f>
        <v>0</v>
      </c>
      <c r="BG130" s="206">
        <f>IF(N130="zákl. přenesená",J130,0)</f>
        <v>0</v>
      </c>
      <c r="BH130" s="206">
        <f>IF(N130="sníž. přenesená",J130,0)</f>
        <v>0</v>
      </c>
      <c r="BI130" s="206">
        <f>IF(N130="nulová",J130,0)</f>
        <v>0</v>
      </c>
      <c r="BJ130" s="19" t="s">
        <v>80</v>
      </c>
      <c r="BK130" s="206">
        <f>ROUND(I130*H130,2)</f>
        <v>0</v>
      </c>
      <c r="BL130" s="19" t="s">
        <v>171</v>
      </c>
      <c r="BM130" s="205" t="s">
        <v>195</v>
      </c>
    </row>
    <row r="131" spans="1:65" s="2" customFormat="1" ht="39">
      <c r="A131" s="36"/>
      <c r="B131" s="37"/>
      <c r="C131" s="38"/>
      <c r="D131" s="209" t="s">
        <v>187</v>
      </c>
      <c r="E131" s="38"/>
      <c r="F131" s="240" t="s">
        <v>196</v>
      </c>
      <c r="G131" s="38"/>
      <c r="H131" s="38"/>
      <c r="I131" s="117"/>
      <c r="J131" s="38"/>
      <c r="K131" s="38"/>
      <c r="L131" s="41"/>
      <c r="M131" s="241"/>
      <c r="N131" s="242"/>
      <c r="O131" s="66"/>
      <c r="P131" s="66"/>
      <c r="Q131" s="66"/>
      <c r="R131" s="66"/>
      <c r="S131" s="66"/>
      <c r="T131" s="67"/>
      <c r="U131" s="36"/>
      <c r="V131" s="36"/>
      <c r="W131" s="36"/>
      <c r="X131" s="36"/>
      <c r="Y131" s="36"/>
      <c r="Z131" s="36"/>
      <c r="AA131" s="36"/>
      <c r="AB131" s="36"/>
      <c r="AC131" s="36"/>
      <c r="AD131" s="36"/>
      <c r="AE131" s="36"/>
      <c r="AT131" s="19" t="s">
        <v>187</v>
      </c>
      <c r="AU131" s="19" t="s">
        <v>82</v>
      </c>
    </row>
    <row r="132" spans="1:65" s="13" customFormat="1" ht="11.25">
      <c r="B132" s="207"/>
      <c r="C132" s="208"/>
      <c r="D132" s="209" t="s">
        <v>173</v>
      </c>
      <c r="E132" s="210" t="s">
        <v>20</v>
      </c>
      <c r="F132" s="211" t="s">
        <v>197</v>
      </c>
      <c r="G132" s="208"/>
      <c r="H132" s="210" t="s">
        <v>20</v>
      </c>
      <c r="I132" s="212"/>
      <c r="J132" s="208"/>
      <c r="K132" s="208"/>
      <c r="L132" s="213"/>
      <c r="M132" s="214"/>
      <c r="N132" s="215"/>
      <c r="O132" s="215"/>
      <c r="P132" s="215"/>
      <c r="Q132" s="215"/>
      <c r="R132" s="215"/>
      <c r="S132" s="215"/>
      <c r="T132" s="216"/>
      <c r="AT132" s="217" t="s">
        <v>173</v>
      </c>
      <c r="AU132" s="217" t="s">
        <v>82</v>
      </c>
      <c r="AV132" s="13" t="s">
        <v>80</v>
      </c>
      <c r="AW132" s="13" t="s">
        <v>34</v>
      </c>
      <c r="AX132" s="13" t="s">
        <v>73</v>
      </c>
      <c r="AY132" s="217" t="s">
        <v>163</v>
      </c>
    </row>
    <row r="133" spans="1:65" s="14" customFormat="1" ht="11.25">
      <c r="B133" s="218"/>
      <c r="C133" s="219"/>
      <c r="D133" s="209" t="s">
        <v>173</v>
      </c>
      <c r="E133" s="220" t="s">
        <v>20</v>
      </c>
      <c r="F133" s="221" t="s">
        <v>82</v>
      </c>
      <c r="G133" s="219"/>
      <c r="H133" s="222">
        <v>2</v>
      </c>
      <c r="I133" s="223"/>
      <c r="J133" s="219"/>
      <c r="K133" s="219"/>
      <c r="L133" s="224"/>
      <c r="M133" s="225"/>
      <c r="N133" s="226"/>
      <c r="O133" s="226"/>
      <c r="P133" s="226"/>
      <c r="Q133" s="226"/>
      <c r="R133" s="226"/>
      <c r="S133" s="226"/>
      <c r="T133" s="227"/>
      <c r="AT133" s="228" t="s">
        <v>173</v>
      </c>
      <c r="AU133" s="228" t="s">
        <v>82</v>
      </c>
      <c r="AV133" s="14" t="s">
        <v>82</v>
      </c>
      <c r="AW133" s="14" t="s">
        <v>34</v>
      </c>
      <c r="AX133" s="14" t="s">
        <v>80</v>
      </c>
      <c r="AY133" s="228" t="s">
        <v>163</v>
      </c>
    </row>
    <row r="134" spans="1:65" s="2" customFormat="1" ht="31.5" customHeight="1">
      <c r="A134" s="36"/>
      <c r="B134" s="37"/>
      <c r="C134" s="194" t="s">
        <v>198</v>
      </c>
      <c r="D134" s="194" t="s">
        <v>166</v>
      </c>
      <c r="E134" s="195" t="s">
        <v>199</v>
      </c>
      <c r="F134" s="196" t="s">
        <v>200</v>
      </c>
      <c r="G134" s="197" t="s">
        <v>194</v>
      </c>
      <c r="H134" s="198">
        <v>2</v>
      </c>
      <c r="I134" s="199"/>
      <c r="J134" s="200">
        <f>ROUND(I134*H134,2)</f>
        <v>0</v>
      </c>
      <c r="K134" s="196" t="s">
        <v>170</v>
      </c>
      <c r="L134" s="41"/>
      <c r="M134" s="201" t="s">
        <v>20</v>
      </c>
      <c r="N134" s="202" t="s">
        <v>44</v>
      </c>
      <c r="O134" s="66"/>
      <c r="P134" s="203">
        <f>O134*H134</f>
        <v>0</v>
      </c>
      <c r="Q134" s="203">
        <v>8.1848000000000004E-2</v>
      </c>
      <c r="R134" s="203">
        <f>Q134*H134</f>
        <v>0.16369600000000001</v>
      </c>
      <c r="S134" s="203">
        <v>0</v>
      </c>
      <c r="T134" s="204">
        <f>S134*H134</f>
        <v>0</v>
      </c>
      <c r="U134" s="36"/>
      <c r="V134" s="36"/>
      <c r="W134" s="36"/>
      <c r="X134" s="36"/>
      <c r="Y134" s="36"/>
      <c r="Z134" s="36"/>
      <c r="AA134" s="36"/>
      <c r="AB134" s="36"/>
      <c r="AC134" s="36"/>
      <c r="AD134" s="36"/>
      <c r="AE134" s="36"/>
      <c r="AR134" s="205" t="s">
        <v>171</v>
      </c>
      <c r="AT134" s="205" t="s">
        <v>166</v>
      </c>
      <c r="AU134" s="205" t="s">
        <v>82</v>
      </c>
      <c r="AY134" s="19" t="s">
        <v>163</v>
      </c>
      <c r="BE134" s="206">
        <f>IF(N134="základní",J134,0)</f>
        <v>0</v>
      </c>
      <c r="BF134" s="206">
        <f>IF(N134="snížená",J134,0)</f>
        <v>0</v>
      </c>
      <c r="BG134" s="206">
        <f>IF(N134="zákl. přenesená",J134,0)</f>
        <v>0</v>
      </c>
      <c r="BH134" s="206">
        <f>IF(N134="sníž. přenesená",J134,0)</f>
        <v>0</v>
      </c>
      <c r="BI134" s="206">
        <f>IF(N134="nulová",J134,0)</f>
        <v>0</v>
      </c>
      <c r="BJ134" s="19" t="s">
        <v>80</v>
      </c>
      <c r="BK134" s="206">
        <f>ROUND(I134*H134,2)</f>
        <v>0</v>
      </c>
      <c r="BL134" s="19" t="s">
        <v>171</v>
      </c>
      <c r="BM134" s="205" t="s">
        <v>201</v>
      </c>
    </row>
    <row r="135" spans="1:65" s="2" customFormat="1" ht="351">
      <c r="A135" s="36"/>
      <c r="B135" s="37"/>
      <c r="C135" s="38"/>
      <c r="D135" s="209" t="s">
        <v>187</v>
      </c>
      <c r="E135" s="38"/>
      <c r="F135" s="240" t="s">
        <v>202</v>
      </c>
      <c r="G135" s="38"/>
      <c r="H135" s="38"/>
      <c r="I135" s="117"/>
      <c r="J135" s="38"/>
      <c r="K135" s="38"/>
      <c r="L135" s="41"/>
      <c r="M135" s="241"/>
      <c r="N135" s="242"/>
      <c r="O135" s="66"/>
      <c r="P135" s="66"/>
      <c r="Q135" s="66"/>
      <c r="R135" s="66"/>
      <c r="S135" s="66"/>
      <c r="T135" s="67"/>
      <c r="U135" s="36"/>
      <c r="V135" s="36"/>
      <c r="W135" s="36"/>
      <c r="X135" s="36"/>
      <c r="Y135" s="36"/>
      <c r="Z135" s="36"/>
      <c r="AA135" s="36"/>
      <c r="AB135" s="36"/>
      <c r="AC135" s="36"/>
      <c r="AD135" s="36"/>
      <c r="AE135" s="36"/>
      <c r="AT135" s="19" t="s">
        <v>187</v>
      </c>
      <c r="AU135" s="19" t="s">
        <v>82</v>
      </c>
    </row>
    <row r="136" spans="1:65" s="13" customFormat="1" ht="11.25">
      <c r="B136" s="207"/>
      <c r="C136" s="208"/>
      <c r="D136" s="209" t="s">
        <v>173</v>
      </c>
      <c r="E136" s="210" t="s">
        <v>20</v>
      </c>
      <c r="F136" s="211" t="s">
        <v>203</v>
      </c>
      <c r="G136" s="208"/>
      <c r="H136" s="210" t="s">
        <v>20</v>
      </c>
      <c r="I136" s="212"/>
      <c r="J136" s="208"/>
      <c r="K136" s="208"/>
      <c r="L136" s="213"/>
      <c r="M136" s="214"/>
      <c r="N136" s="215"/>
      <c r="O136" s="215"/>
      <c r="P136" s="215"/>
      <c r="Q136" s="215"/>
      <c r="R136" s="215"/>
      <c r="S136" s="215"/>
      <c r="T136" s="216"/>
      <c r="AT136" s="217" t="s">
        <v>173</v>
      </c>
      <c r="AU136" s="217" t="s">
        <v>82</v>
      </c>
      <c r="AV136" s="13" t="s">
        <v>80</v>
      </c>
      <c r="AW136" s="13" t="s">
        <v>34</v>
      </c>
      <c r="AX136" s="13" t="s">
        <v>73</v>
      </c>
      <c r="AY136" s="217" t="s">
        <v>163</v>
      </c>
    </row>
    <row r="137" spans="1:65" s="14" customFormat="1" ht="11.25">
      <c r="B137" s="218"/>
      <c r="C137" s="219"/>
      <c r="D137" s="209" t="s">
        <v>173</v>
      </c>
      <c r="E137" s="220" t="s">
        <v>20</v>
      </c>
      <c r="F137" s="221" t="s">
        <v>82</v>
      </c>
      <c r="G137" s="219"/>
      <c r="H137" s="222">
        <v>2</v>
      </c>
      <c r="I137" s="223"/>
      <c r="J137" s="219"/>
      <c r="K137" s="219"/>
      <c r="L137" s="224"/>
      <c r="M137" s="225"/>
      <c r="N137" s="226"/>
      <c r="O137" s="226"/>
      <c r="P137" s="226"/>
      <c r="Q137" s="226"/>
      <c r="R137" s="226"/>
      <c r="S137" s="226"/>
      <c r="T137" s="227"/>
      <c r="AT137" s="228" t="s">
        <v>173</v>
      </c>
      <c r="AU137" s="228" t="s">
        <v>82</v>
      </c>
      <c r="AV137" s="14" t="s">
        <v>82</v>
      </c>
      <c r="AW137" s="14" t="s">
        <v>34</v>
      </c>
      <c r="AX137" s="14" t="s">
        <v>80</v>
      </c>
      <c r="AY137" s="228" t="s">
        <v>163</v>
      </c>
    </row>
    <row r="138" spans="1:65" s="2" customFormat="1" ht="26.25" customHeight="1">
      <c r="A138" s="36"/>
      <c r="B138" s="37"/>
      <c r="C138" s="194" t="s">
        <v>204</v>
      </c>
      <c r="D138" s="194" t="s">
        <v>166</v>
      </c>
      <c r="E138" s="195" t="s">
        <v>205</v>
      </c>
      <c r="F138" s="196" t="s">
        <v>206</v>
      </c>
      <c r="G138" s="197" t="s">
        <v>207</v>
      </c>
      <c r="H138" s="198">
        <v>3.5999999999999997E-2</v>
      </c>
      <c r="I138" s="199"/>
      <c r="J138" s="200">
        <f>ROUND(I138*H138,2)</f>
        <v>0</v>
      </c>
      <c r="K138" s="196" t="s">
        <v>170</v>
      </c>
      <c r="L138" s="41"/>
      <c r="M138" s="201" t="s">
        <v>20</v>
      </c>
      <c r="N138" s="202" t="s">
        <v>44</v>
      </c>
      <c r="O138" s="66"/>
      <c r="P138" s="203">
        <f>O138*H138</f>
        <v>0</v>
      </c>
      <c r="Q138" s="203">
        <v>1.9536000000000001E-2</v>
      </c>
      <c r="R138" s="203">
        <f>Q138*H138</f>
        <v>7.0329599999999996E-4</v>
      </c>
      <c r="S138" s="203">
        <v>0</v>
      </c>
      <c r="T138" s="204">
        <f>S138*H138</f>
        <v>0</v>
      </c>
      <c r="U138" s="36"/>
      <c r="V138" s="36"/>
      <c r="W138" s="36"/>
      <c r="X138" s="36"/>
      <c r="Y138" s="36"/>
      <c r="Z138" s="36"/>
      <c r="AA138" s="36"/>
      <c r="AB138" s="36"/>
      <c r="AC138" s="36"/>
      <c r="AD138" s="36"/>
      <c r="AE138" s="36"/>
      <c r="AR138" s="205" t="s">
        <v>171</v>
      </c>
      <c r="AT138" s="205" t="s">
        <v>166</v>
      </c>
      <c r="AU138" s="205" t="s">
        <v>82</v>
      </c>
      <c r="AY138" s="19" t="s">
        <v>163</v>
      </c>
      <c r="BE138" s="206">
        <f>IF(N138="základní",J138,0)</f>
        <v>0</v>
      </c>
      <c r="BF138" s="206">
        <f>IF(N138="snížená",J138,0)</f>
        <v>0</v>
      </c>
      <c r="BG138" s="206">
        <f>IF(N138="zákl. přenesená",J138,0)</f>
        <v>0</v>
      </c>
      <c r="BH138" s="206">
        <f>IF(N138="sníž. přenesená",J138,0)</f>
        <v>0</v>
      </c>
      <c r="BI138" s="206">
        <f>IF(N138="nulová",J138,0)</f>
        <v>0</v>
      </c>
      <c r="BJ138" s="19" t="s">
        <v>80</v>
      </c>
      <c r="BK138" s="206">
        <f>ROUND(I138*H138,2)</f>
        <v>0</v>
      </c>
      <c r="BL138" s="19" t="s">
        <v>171</v>
      </c>
      <c r="BM138" s="205" t="s">
        <v>208</v>
      </c>
    </row>
    <row r="139" spans="1:65" s="2" customFormat="1" ht="58.5">
      <c r="A139" s="36"/>
      <c r="B139" s="37"/>
      <c r="C139" s="38"/>
      <c r="D139" s="209" t="s">
        <v>187</v>
      </c>
      <c r="E139" s="38"/>
      <c r="F139" s="240" t="s">
        <v>209</v>
      </c>
      <c r="G139" s="38"/>
      <c r="H139" s="38"/>
      <c r="I139" s="117"/>
      <c r="J139" s="38"/>
      <c r="K139" s="38"/>
      <c r="L139" s="41"/>
      <c r="M139" s="241"/>
      <c r="N139" s="242"/>
      <c r="O139" s="66"/>
      <c r="P139" s="66"/>
      <c r="Q139" s="66"/>
      <c r="R139" s="66"/>
      <c r="S139" s="66"/>
      <c r="T139" s="67"/>
      <c r="U139" s="36"/>
      <c r="V139" s="36"/>
      <c r="W139" s="36"/>
      <c r="X139" s="36"/>
      <c r="Y139" s="36"/>
      <c r="Z139" s="36"/>
      <c r="AA139" s="36"/>
      <c r="AB139" s="36"/>
      <c r="AC139" s="36"/>
      <c r="AD139" s="36"/>
      <c r="AE139" s="36"/>
      <c r="AT139" s="19" t="s">
        <v>187</v>
      </c>
      <c r="AU139" s="19" t="s">
        <v>82</v>
      </c>
    </row>
    <row r="140" spans="1:65" s="13" customFormat="1" ht="11.25">
      <c r="B140" s="207"/>
      <c r="C140" s="208"/>
      <c r="D140" s="209" t="s">
        <v>173</v>
      </c>
      <c r="E140" s="210" t="s">
        <v>20</v>
      </c>
      <c r="F140" s="211" t="s">
        <v>210</v>
      </c>
      <c r="G140" s="208"/>
      <c r="H140" s="210" t="s">
        <v>20</v>
      </c>
      <c r="I140" s="212"/>
      <c r="J140" s="208"/>
      <c r="K140" s="208"/>
      <c r="L140" s="213"/>
      <c r="M140" s="214"/>
      <c r="N140" s="215"/>
      <c r="O140" s="215"/>
      <c r="P140" s="215"/>
      <c r="Q140" s="215"/>
      <c r="R140" s="215"/>
      <c r="S140" s="215"/>
      <c r="T140" s="216"/>
      <c r="AT140" s="217" t="s">
        <v>173</v>
      </c>
      <c r="AU140" s="217" t="s">
        <v>82</v>
      </c>
      <c r="AV140" s="13" t="s">
        <v>80</v>
      </c>
      <c r="AW140" s="13" t="s">
        <v>34</v>
      </c>
      <c r="AX140" s="13" t="s">
        <v>73</v>
      </c>
      <c r="AY140" s="217" t="s">
        <v>163</v>
      </c>
    </row>
    <row r="141" spans="1:65" s="13" customFormat="1" ht="11.25">
      <c r="B141" s="207"/>
      <c r="C141" s="208"/>
      <c r="D141" s="209" t="s">
        <v>173</v>
      </c>
      <c r="E141" s="210" t="s">
        <v>20</v>
      </c>
      <c r="F141" s="211" t="s">
        <v>211</v>
      </c>
      <c r="G141" s="208"/>
      <c r="H141" s="210" t="s">
        <v>20</v>
      </c>
      <c r="I141" s="212"/>
      <c r="J141" s="208"/>
      <c r="K141" s="208"/>
      <c r="L141" s="213"/>
      <c r="M141" s="214"/>
      <c r="N141" s="215"/>
      <c r="O141" s="215"/>
      <c r="P141" s="215"/>
      <c r="Q141" s="215"/>
      <c r="R141" s="215"/>
      <c r="S141" s="215"/>
      <c r="T141" s="216"/>
      <c r="AT141" s="217" t="s">
        <v>173</v>
      </c>
      <c r="AU141" s="217" t="s">
        <v>82</v>
      </c>
      <c r="AV141" s="13" t="s">
        <v>80</v>
      </c>
      <c r="AW141" s="13" t="s">
        <v>34</v>
      </c>
      <c r="AX141" s="13" t="s">
        <v>73</v>
      </c>
      <c r="AY141" s="217" t="s">
        <v>163</v>
      </c>
    </row>
    <row r="142" spans="1:65" s="14" customFormat="1" ht="11.25">
      <c r="B142" s="218"/>
      <c r="C142" s="219"/>
      <c r="D142" s="209" t="s">
        <v>173</v>
      </c>
      <c r="E142" s="220" t="s">
        <v>20</v>
      </c>
      <c r="F142" s="221" t="s">
        <v>212</v>
      </c>
      <c r="G142" s="219"/>
      <c r="H142" s="222">
        <v>3.5999999999999997E-2</v>
      </c>
      <c r="I142" s="223"/>
      <c r="J142" s="219"/>
      <c r="K142" s="219"/>
      <c r="L142" s="224"/>
      <c r="M142" s="225"/>
      <c r="N142" s="226"/>
      <c r="O142" s="226"/>
      <c r="P142" s="226"/>
      <c r="Q142" s="226"/>
      <c r="R142" s="226"/>
      <c r="S142" s="226"/>
      <c r="T142" s="227"/>
      <c r="AT142" s="228" t="s">
        <v>173</v>
      </c>
      <c r="AU142" s="228" t="s">
        <v>82</v>
      </c>
      <c r="AV142" s="14" t="s">
        <v>82</v>
      </c>
      <c r="AW142" s="14" t="s">
        <v>34</v>
      </c>
      <c r="AX142" s="14" t="s">
        <v>80</v>
      </c>
      <c r="AY142" s="228" t="s">
        <v>163</v>
      </c>
    </row>
    <row r="143" spans="1:65" s="2" customFormat="1" ht="14.45" customHeight="1">
      <c r="A143" s="36"/>
      <c r="B143" s="37"/>
      <c r="C143" s="243" t="s">
        <v>213</v>
      </c>
      <c r="D143" s="243" t="s">
        <v>214</v>
      </c>
      <c r="E143" s="244" t="s">
        <v>215</v>
      </c>
      <c r="F143" s="245" t="s">
        <v>216</v>
      </c>
      <c r="G143" s="246" t="s">
        <v>207</v>
      </c>
      <c r="H143" s="247">
        <v>3.9E-2</v>
      </c>
      <c r="I143" s="248"/>
      <c r="J143" s="249">
        <f>ROUND(I143*H143,2)</f>
        <v>0</v>
      </c>
      <c r="K143" s="245" t="s">
        <v>170</v>
      </c>
      <c r="L143" s="250"/>
      <c r="M143" s="251" t="s">
        <v>20</v>
      </c>
      <c r="N143" s="252" t="s">
        <v>44</v>
      </c>
      <c r="O143" s="66"/>
      <c r="P143" s="203">
        <f>O143*H143</f>
        <v>0</v>
      </c>
      <c r="Q143" s="203">
        <v>1</v>
      </c>
      <c r="R143" s="203">
        <f>Q143*H143</f>
        <v>3.9E-2</v>
      </c>
      <c r="S143" s="203">
        <v>0</v>
      </c>
      <c r="T143" s="204">
        <f>S143*H143</f>
        <v>0</v>
      </c>
      <c r="U143" s="36"/>
      <c r="V143" s="36"/>
      <c r="W143" s="36"/>
      <c r="X143" s="36"/>
      <c r="Y143" s="36"/>
      <c r="Z143" s="36"/>
      <c r="AA143" s="36"/>
      <c r="AB143" s="36"/>
      <c r="AC143" s="36"/>
      <c r="AD143" s="36"/>
      <c r="AE143" s="36"/>
      <c r="AR143" s="205" t="s">
        <v>217</v>
      </c>
      <c r="AT143" s="205" t="s">
        <v>214</v>
      </c>
      <c r="AU143" s="205" t="s">
        <v>82</v>
      </c>
      <c r="AY143" s="19" t="s">
        <v>163</v>
      </c>
      <c r="BE143" s="206">
        <f>IF(N143="základní",J143,0)</f>
        <v>0</v>
      </c>
      <c r="BF143" s="206">
        <f>IF(N143="snížená",J143,0)</f>
        <v>0</v>
      </c>
      <c r="BG143" s="206">
        <f>IF(N143="zákl. přenesená",J143,0)</f>
        <v>0</v>
      </c>
      <c r="BH143" s="206">
        <f>IF(N143="sníž. přenesená",J143,0)</f>
        <v>0</v>
      </c>
      <c r="BI143" s="206">
        <f>IF(N143="nulová",J143,0)</f>
        <v>0</v>
      </c>
      <c r="BJ143" s="19" t="s">
        <v>80</v>
      </c>
      <c r="BK143" s="206">
        <f>ROUND(I143*H143,2)</f>
        <v>0</v>
      </c>
      <c r="BL143" s="19" t="s">
        <v>171</v>
      </c>
      <c r="BM143" s="205" t="s">
        <v>218</v>
      </c>
    </row>
    <row r="144" spans="1:65" s="14" customFormat="1" ht="11.25">
      <c r="B144" s="218"/>
      <c r="C144" s="219"/>
      <c r="D144" s="209" t="s">
        <v>173</v>
      </c>
      <c r="E144" s="219"/>
      <c r="F144" s="221" t="s">
        <v>219</v>
      </c>
      <c r="G144" s="219"/>
      <c r="H144" s="222">
        <v>3.9E-2</v>
      </c>
      <c r="I144" s="223"/>
      <c r="J144" s="219"/>
      <c r="K144" s="219"/>
      <c r="L144" s="224"/>
      <c r="M144" s="225"/>
      <c r="N144" s="226"/>
      <c r="O144" s="226"/>
      <c r="P144" s="226"/>
      <c r="Q144" s="226"/>
      <c r="R144" s="226"/>
      <c r="S144" s="226"/>
      <c r="T144" s="227"/>
      <c r="AT144" s="228" t="s">
        <v>173</v>
      </c>
      <c r="AU144" s="228" t="s">
        <v>82</v>
      </c>
      <c r="AV144" s="14" t="s">
        <v>82</v>
      </c>
      <c r="AW144" s="14" t="s">
        <v>4</v>
      </c>
      <c r="AX144" s="14" t="s">
        <v>80</v>
      </c>
      <c r="AY144" s="228" t="s">
        <v>163</v>
      </c>
    </row>
    <row r="145" spans="1:65" s="2" customFormat="1" ht="14.45" customHeight="1">
      <c r="A145" s="36"/>
      <c r="B145" s="37"/>
      <c r="C145" s="194" t="s">
        <v>217</v>
      </c>
      <c r="D145" s="194" t="s">
        <v>166</v>
      </c>
      <c r="E145" s="195" t="s">
        <v>220</v>
      </c>
      <c r="F145" s="196" t="s">
        <v>221</v>
      </c>
      <c r="G145" s="197" t="s">
        <v>207</v>
      </c>
      <c r="H145" s="198">
        <v>0.28499999999999998</v>
      </c>
      <c r="I145" s="199"/>
      <c r="J145" s="200">
        <f>ROUND(I145*H145,2)</f>
        <v>0</v>
      </c>
      <c r="K145" s="196" t="s">
        <v>170</v>
      </c>
      <c r="L145" s="41"/>
      <c r="M145" s="201" t="s">
        <v>20</v>
      </c>
      <c r="N145" s="202" t="s">
        <v>44</v>
      </c>
      <c r="O145" s="66"/>
      <c r="P145" s="203">
        <f>O145*H145</f>
        <v>0</v>
      </c>
      <c r="Q145" s="203">
        <v>1.0900000000000001</v>
      </c>
      <c r="R145" s="203">
        <f>Q145*H145</f>
        <v>0.31064999999999998</v>
      </c>
      <c r="S145" s="203">
        <v>0</v>
      </c>
      <c r="T145" s="204">
        <f>S145*H145</f>
        <v>0</v>
      </c>
      <c r="U145" s="36"/>
      <c r="V145" s="36"/>
      <c r="W145" s="36"/>
      <c r="X145" s="36"/>
      <c r="Y145" s="36"/>
      <c r="Z145" s="36"/>
      <c r="AA145" s="36"/>
      <c r="AB145" s="36"/>
      <c r="AC145" s="36"/>
      <c r="AD145" s="36"/>
      <c r="AE145" s="36"/>
      <c r="AR145" s="205" t="s">
        <v>171</v>
      </c>
      <c r="AT145" s="205" t="s">
        <v>166</v>
      </c>
      <c r="AU145" s="205" t="s">
        <v>82</v>
      </c>
      <c r="AY145" s="19" t="s">
        <v>163</v>
      </c>
      <c r="BE145" s="206">
        <f>IF(N145="základní",J145,0)</f>
        <v>0</v>
      </c>
      <c r="BF145" s="206">
        <f>IF(N145="snížená",J145,0)</f>
        <v>0</v>
      </c>
      <c r="BG145" s="206">
        <f>IF(N145="zákl. přenesená",J145,0)</f>
        <v>0</v>
      </c>
      <c r="BH145" s="206">
        <f>IF(N145="sníž. přenesená",J145,0)</f>
        <v>0</v>
      </c>
      <c r="BI145" s="206">
        <f>IF(N145="nulová",J145,0)</f>
        <v>0</v>
      </c>
      <c r="BJ145" s="19" t="s">
        <v>80</v>
      </c>
      <c r="BK145" s="206">
        <f>ROUND(I145*H145,2)</f>
        <v>0</v>
      </c>
      <c r="BL145" s="19" t="s">
        <v>171</v>
      </c>
      <c r="BM145" s="205" t="s">
        <v>222</v>
      </c>
    </row>
    <row r="146" spans="1:65" s="2" customFormat="1" ht="39">
      <c r="A146" s="36"/>
      <c r="B146" s="37"/>
      <c r="C146" s="38"/>
      <c r="D146" s="209" t="s">
        <v>187</v>
      </c>
      <c r="E146" s="38"/>
      <c r="F146" s="240" t="s">
        <v>223</v>
      </c>
      <c r="G146" s="38"/>
      <c r="H146" s="38"/>
      <c r="I146" s="117"/>
      <c r="J146" s="38"/>
      <c r="K146" s="38"/>
      <c r="L146" s="41"/>
      <c r="M146" s="241"/>
      <c r="N146" s="242"/>
      <c r="O146" s="66"/>
      <c r="P146" s="66"/>
      <c r="Q146" s="66"/>
      <c r="R146" s="66"/>
      <c r="S146" s="66"/>
      <c r="T146" s="67"/>
      <c r="U146" s="36"/>
      <c r="V146" s="36"/>
      <c r="W146" s="36"/>
      <c r="X146" s="36"/>
      <c r="Y146" s="36"/>
      <c r="Z146" s="36"/>
      <c r="AA146" s="36"/>
      <c r="AB146" s="36"/>
      <c r="AC146" s="36"/>
      <c r="AD146" s="36"/>
      <c r="AE146" s="36"/>
      <c r="AT146" s="19" t="s">
        <v>187</v>
      </c>
      <c r="AU146" s="19" t="s">
        <v>82</v>
      </c>
    </row>
    <row r="147" spans="1:65" s="13" customFormat="1" ht="11.25">
      <c r="B147" s="207"/>
      <c r="C147" s="208"/>
      <c r="D147" s="209" t="s">
        <v>173</v>
      </c>
      <c r="E147" s="210" t="s">
        <v>20</v>
      </c>
      <c r="F147" s="211" t="s">
        <v>210</v>
      </c>
      <c r="G147" s="208"/>
      <c r="H147" s="210" t="s">
        <v>20</v>
      </c>
      <c r="I147" s="212"/>
      <c r="J147" s="208"/>
      <c r="K147" s="208"/>
      <c r="L147" s="213"/>
      <c r="M147" s="214"/>
      <c r="N147" s="215"/>
      <c r="O147" s="215"/>
      <c r="P147" s="215"/>
      <c r="Q147" s="215"/>
      <c r="R147" s="215"/>
      <c r="S147" s="215"/>
      <c r="T147" s="216"/>
      <c r="AT147" s="217" t="s">
        <v>173</v>
      </c>
      <c r="AU147" s="217" t="s">
        <v>82</v>
      </c>
      <c r="AV147" s="13" t="s">
        <v>80</v>
      </c>
      <c r="AW147" s="13" t="s">
        <v>34</v>
      </c>
      <c r="AX147" s="13" t="s">
        <v>73</v>
      </c>
      <c r="AY147" s="217" t="s">
        <v>163</v>
      </c>
    </row>
    <row r="148" spans="1:65" s="13" customFormat="1" ht="11.25">
      <c r="B148" s="207"/>
      <c r="C148" s="208"/>
      <c r="D148" s="209" t="s">
        <v>173</v>
      </c>
      <c r="E148" s="210" t="s">
        <v>20</v>
      </c>
      <c r="F148" s="211" t="s">
        <v>224</v>
      </c>
      <c r="G148" s="208"/>
      <c r="H148" s="210" t="s">
        <v>20</v>
      </c>
      <c r="I148" s="212"/>
      <c r="J148" s="208"/>
      <c r="K148" s="208"/>
      <c r="L148" s="213"/>
      <c r="M148" s="214"/>
      <c r="N148" s="215"/>
      <c r="O148" s="215"/>
      <c r="P148" s="215"/>
      <c r="Q148" s="215"/>
      <c r="R148" s="215"/>
      <c r="S148" s="215"/>
      <c r="T148" s="216"/>
      <c r="AT148" s="217" t="s">
        <v>173</v>
      </c>
      <c r="AU148" s="217" t="s">
        <v>82</v>
      </c>
      <c r="AV148" s="13" t="s">
        <v>80</v>
      </c>
      <c r="AW148" s="13" t="s">
        <v>34</v>
      </c>
      <c r="AX148" s="13" t="s">
        <v>73</v>
      </c>
      <c r="AY148" s="217" t="s">
        <v>163</v>
      </c>
    </row>
    <row r="149" spans="1:65" s="14" customFormat="1" ht="11.25">
      <c r="B149" s="218"/>
      <c r="C149" s="219"/>
      <c r="D149" s="209" t="s">
        <v>173</v>
      </c>
      <c r="E149" s="220" t="s">
        <v>20</v>
      </c>
      <c r="F149" s="221" t="s">
        <v>225</v>
      </c>
      <c r="G149" s="219"/>
      <c r="H149" s="222">
        <v>6.2E-2</v>
      </c>
      <c r="I149" s="223"/>
      <c r="J149" s="219"/>
      <c r="K149" s="219"/>
      <c r="L149" s="224"/>
      <c r="M149" s="225"/>
      <c r="N149" s="226"/>
      <c r="O149" s="226"/>
      <c r="P149" s="226"/>
      <c r="Q149" s="226"/>
      <c r="R149" s="226"/>
      <c r="S149" s="226"/>
      <c r="T149" s="227"/>
      <c r="AT149" s="228" t="s">
        <v>173</v>
      </c>
      <c r="AU149" s="228" t="s">
        <v>82</v>
      </c>
      <c r="AV149" s="14" t="s">
        <v>82</v>
      </c>
      <c r="AW149" s="14" t="s">
        <v>34</v>
      </c>
      <c r="AX149" s="14" t="s">
        <v>73</v>
      </c>
      <c r="AY149" s="228" t="s">
        <v>163</v>
      </c>
    </row>
    <row r="150" spans="1:65" s="13" customFormat="1" ht="11.25">
      <c r="B150" s="207"/>
      <c r="C150" s="208"/>
      <c r="D150" s="209" t="s">
        <v>173</v>
      </c>
      <c r="E150" s="210" t="s">
        <v>20</v>
      </c>
      <c r="F150" s="211" t="s">
        <v>226</v>
      </c>
      <c r="G150" s="208"/>
      <c r="H150" s="210" t="s">
        <v>20</v>
      </c>
      <c r="I150" s="212"/>
      <c r="J150" s="208"/>
      <c r="K150" s="208"/>
      <c r="L150" s="213"/>
      <c r="M150" s="214"/>
      <c r="N150" s="215"/>
      <c r="O150" s="215"/>
      <c r="P150" s="215"/>
      <c r="Q150" s="215"/>
      <c r="R150" s="215"/>
      <c r="S150" s="215"/>
      <c r="T150" s="216"/>
      <c r="AT150" s="217" t="s">
        <v>173</v>
      </c>
      <c r="AU150" s="217" t="s">
        <v>82</v>
      </c>
      <c r="AV150" s="13" t="s">
        <v>80</v>
      </c>
      <c r="AW150" s="13" t="s">
        <v>34</v>
      </c>
      <c r="AX150" s="13" t="s">
        <v>73</v>
      </c>
      <c r="AY150" s="217" t="s">
        <v>163</v>
      </c>
    </row>
    <row r="151" spans="1:65" s="14" customFormat="1" ht="11.25">
      <c r="B151" s="218"/>
      <c r="C151" s="219"/>
      <c r="D151" s="209" t="s">
        <v>173</v>
      </c>
      <c r="E151" s="220" t="s">
        <v>20</v>
      </c>
      <c r="F151" s="221" t="s">
        <v>227</v>
      </c>
      <c r="G151" s="219"/>
      <c r="H151" s="222">
        <v>7.4999999999999997E-2</v>
      </c>
      <c r="I151" s="223"/>
      <c r="J151" s="219"/>
      <c r="K151" s="219"/>
      <c r="L151" s="224"/>
      <c r="M151" s="225"/>
      <c r="N151" s="226"/>
      <c r="O151" s="226"/>
      <c r="P151" s="226"/>
      <c r="Q151" s="226"/>
      <c r="R151" s="226"/>
      <c r="S151" s="226"/>
      <c r="T151" s="227"/>
      <c r="AT151" s="228" t="s">
        <v>173</v>
      </c>
      <c r="AU151" s="228" t="s">
        <v>82</v>
      </c>
      <c r="AV151" s="14" t="s">
        <v>82</v>
      </c>
      <c r="AW151" s="14" t="s">
        <v>34</v>
      </c>
      <c r="AX151" s="14" t="s">
        <v>73</v>
      </c>
      <c r="AY151" s="228" t="s">
        <v>163</v>
      </c>
    </row>
    <row r="152" spans="1:65" s="13" customFormat="1" ht="11.25">
      <c r="B152" s="207"/>
      <c r="C152" s="208"/>
      <c r="D152" s="209" t="s">
        <v>173</v>
      </c>
      <c r="E152" s="210" t="s">
        <v>20</v>
      </c>
      <c r="F152" s="211" t="s">
        <v>228</v>
      </c>
      <c r="G152" s="208"/>
      <c r="H152" s="210" t="s">
        <v>20</v>
      </c>
      <c r="I152" s="212"/>
      <c r="J152" s="208"/>
      <c r="K152" s="208"/>
      <c r="L152" s="213"/>
      <c r="M152" s="214"/>
      <c r="N152" s="215"/>
      <c r="O152" s="215"/>
      <c r="P152" s="215"/>
      <c r="Q152" s="215"/>
      <c r="R152" s="215"/>
      <c r="S152" s="215"/>
      <c r="T152" s="216"/>
      <c r="AT152" s="217" t="s">
        <v>173</v>
      </c>
      <c r="AU152" s="217" t="s">
        <v>82</v>
      </c>
      <c r="AV152" s="13" t="s">
        <v>80</v>
      </c>
      <c r="AW152" s="13" t="s">
        <v>34</v>
      </c>
      <c r="AX152" s="13" t="s">
        <v>73</v>
      </c>
      <c r="AY152" s="217" t="s">
        <v>163</v>
      </c>
    </row>
    <row r="153" spans="1:65" s="14" customFormat="1" ht="11.25">
      <c r="B153" s="218"/>
      <c r="C153" s="219"/>
      <c r="D153" s="209" t="s">
        <v>173</v>
      </c>
      <c r="E153" s="220" t="s">
        <v>20</v>
      </c>
      <c r="F153" s="221" t="s">
        <v>229</v>
      </c>
      <c r="G153" s="219"/>
      <c r="H153" s="222">
        <v>4.8000000000000001E-2</v>
      </c>
      <c r="I153" s="223"/>
      <c r="J153" s="219"/>
      <c r="K153" s="219"/>
      <c r="L153" s="224"/>
      <c r="M153" s="225"/>
      <c r="N153" s="226"/>
      <c r="O153" s="226"/>
      <c r="P153" s="226"/>
      <c r="Q153" s="226"/>
      <c r="R153" s="226"/>
      <c r="S153" s="226"/>
      <c r="T153" s="227"/>
      <c r="AT153" s="228" t="s">
        <v>173</v>
      </c>
      <c r="AU153" s="228" t="s">
        <v>82</v>
      </c>
      <c r="AV153" s="14" t="s">
        <v>82</v>
      </c>
      <c r="AW153" s="14" t="s">
        <v>34</v>
      </c>
      <c r="AX153" s="14" t="s">
        <v>73</v>
      </c>
      <c r="AY153" s="228" t="s">
        <v>163</v>
      </c>
    </row>
    <row r="154" spans="1:65" s="13" customFormat="1" ht="11.25">
      <c r="B154" s="207"/>
      <c r="C154" s="208"/>
      <c r="D154" s="209" t="s">
        <v>173</v>
      </c>
      <c r="E154" s="210" t="s">
        <v>20</v>
      </c>
      <c r="F154" s="211" t="s">
        <v>230</v>
      </c>
      <c r="G154" s="208"/>
      <c r="H154" s="210" t="s">
        <v>20</v>
      </c>
      <c r="I154" s="212"/>
      <c r="J154" s="208"/>
      <c r="K154" s="208"/>
      <c r="L154" s="213"/>
      <c r="M154" s="214"/>
      <c r="N154" s="215"/>
      <c r="O154" s="215"/>
      <c r="P154" s="215"/>
      <c r="Q154" s="215"/>
      <c r="R154" s="215"/>
      <c r="S154" s="215"/>
      <c r="T154" s="216"/>
      <c r="AT154" s="217" t="s">
        <v>173</v>
      </c>
      <c r="AU154" s="217" t="s">
        <v>82</v>
      </c>
      <c r="AV154" s="13" t="s">
        <v>80</v>
      </c>
      <c r="AW154" s="13" t="s">
        <v>34</v>
      </c>
      <c r="AX154" s="13" t="s">
        <v>73</v>
      </c>
      <c r="AY154" s="217" t="s">
        <v>163</v>
      </c>
    </row>
    <row r="155" spans="1:65" s="14" customFormat="1" ht="11.25">
      <c r="B155" s="218"/>
      <c r="C155" s="219"/>
      <c r="D155" s="209" t="s">
        <v>173</v>
      </c>
      <c r="E155" s="220" t="s">
        <v>20</v>
      </c>
      <c r="F155" s="221" t="s">
        <v>231</v>
      </c>
      <c r="G155" s="219"/>
      <c r="H155" s="222">
        <v>0.1</v>
      </c>
      <c r="I155" s="223"/>
      <c r="J155" s="219"/>
      <c r="K155" s="219"/>
      <c r="L155" s="224"/>
      <c r="M155" s="225"/>
      <c r="N155" s="226"/>
      <c r="O155" s="226"/>
      <c r="P155" s="226"/>
      <c r="Q155" s="226"/>
      <c r="R155" s="226"/>
      <c r="S155" s="226"/>
      <c r="T155" s="227"/>
      <c r="AT155" s="228" t="s">
        <v>173</v>
      </c>
      <c r="AU155" s="228" t="s">
        <v>82</v>
      </c>
      <c r="AV155" s="14" t="s">
        <v>82</v>
      </c>
      <c r="AW155" s="14" t="s">
        <v>34</v>
      </c>
      <c r="AX155" s="14" t="s">
        <v>73</v>
      </c>
      <c r="AY155" s="228" t="s">
        <v>163</v>
      </c>
    </row>
    <row r="156" spans="1:65" s="15" customFormat="1" ht="11.25">
      <c r="B156" s="229"/>
      <c r="C156" s="230"/>
      <c r="D156" s="209" t="s">
        <v>173</v>
      </c>
      <c r="E156" s="231" t="s">
        <v>20</v>
      </c>
      <c r="F156" s="232" t="s">
        <v>178</v>
      </c>
      <c r="G156" s="230"/>
      <c r="H156" s="233">
        <v>0.28500000000000003</v>
      </c>
      <c r="I156" s="234"/>
      <c r="J156" s="230"/>
      <c r="K156" s="230"/>
      <c r="L156" s="235"/>
      <c r="M156" s="236"/>
      <c r="N156" s="237"/>
      <c r="O156" s="237"/>
      <c r="P156" s="237"/>
      <c r="Q156" s="237"/>
      <c r="R156" s="237"/>
      <c r="S156" s="237"/>
      <c r="T156" s="238"/>
      <c r="AT156" s="239" t="s">
        <v>173</v>
      </c>
      <c r="AU156" s="239" t="s">
        <v>82</v>
      </c>
      <c r="AV156" s="15" t="s">
        <v>171</v>
      </c>
      <c r="AW156" s="15" t="s">
        <v>34</v>
      </c>
      <c r="AX156" s="15" t="s">
        <v>80</v>
      </c>
      <c r="AY156" s="239" t="s">
        <v>163</v>
      </c>
    </row>
    <row r="157" spans="1:65" s="2" customFormat="1" ht="27.75" customHeight="1">
      <c r="A157" s="36"/>
      <c r="B157" s="37"/>
      <c r="C157" s="194" t="s">
        <v>232</v>
      </c>
      <c r="D157" s="194" t="s">
        <v>166</v>
      </c>
      <c r="E157" s="195" t="s">
        <v>233</v>
      </c>
      <c r="F157" s="196" t="s">
        <v>234</v>
      </c>
      <c r="G157" s="197" t="s">
        <v>207</v>
      </c>
      <c r="H157" s="198">
        <v>6.5000000000000002E-2</v>
      </c>
      <c r="I157" s="199"/>
      <c r="J157" s="200">
        <f>ROUND(I157*H157,2)</f>
        <v>0</v>
      </c>
      <c r="K157" s="196" t="s">
        <v>170</v>
      </c>
      <c r="L157" s="41"/>
      <c r="M157" s="201" t="s">
        <v>20</v>
      </c>
      <c r="N157" s="202" t="s">
        <v>44</v>
      </c>
      <c r="O157" s="66"/>
      <c r="P157" s="203">
        <f>O157*H157</f>
        <v>0</v>
      </c>
      <c r="Q157" s="203">
        <v>1.0900000000000001</v>
      </c>
      <c r="R157" s="203">
        <f>Q157*H157</f>
        <v>7.085000000000001E-2</v>
      </c>
      <c r="S157" s="203">
        <v>0</v>
      </c>
      <c r="T157" s="204">
        <f>S157*H157</f>
        <v>0</v>
      </c>
      <c r="U157" s="36"/>
      <c r="V157" s="36"/>
      <c r="W157" s="36"/>
      <c r="X157" s="36"/>
      <c r="Y157" s="36"/>
      <c r="Z157" s="36"/>
      <c r="AA157" s="36"/>
      <c r="AB157" s="36"/>
      <c r="AC157" s="36"/>
      <c r="AD157" s="36"/>
      <c r="AE157" s="36"/>
      <c r="AR157" s="205" t="s">
        <v>171</v>
      </c>
      <c r="AT157" s="205" t="s">
        <v>166</v>
      </c>
      <c r="AU157" s="205" t="s">
        <v>82</v>
      </c>
      <c r="AY157" s="19" t="s">
        <v>163</v>
      </c>
      <c r="BE157" s="206">
        <f>IF(N157="základní",J157,0)</f>
        <v>0</v>
      </c>
      <c r="BF157" s="206">
        <f>IF(N157="snížená",J157,0)</f>
        <v>0</v>
      </c>
      <c r="BG157" s="206">
        <f>IF(N157="zákl. přenesená",J157,0)</f>
        <v>0</v>
      </c>
      <c r="BH157" s="206">
        <f>IF(N157="sníž. přenesená",J157,0)</f>
        <v>0</v>
      </c>
      <c r="BI157" s="206">
        <f>IF(N157="nulová",J157,0)</f>
        <v>0</v>
      </c>
      <c r="BJ157" s="19" t="s">
        <v>80</v>
      </c>
      <c r="BK157" s="206">
        <f>ROUND(I157*H157,2)</f>
        <v>0</v>
      </c>
      <c r="BL157" s="19" t="s">
        <v>171</v>
      </c>
      <c r="BM157" s="205" t="s">
        <v>235</v>
      </c>
    </row>
    <row r="158" spans="1:65" s="2" customFormat="1" ht="39">
      <c r="A158" s="36"/>
      <c r="B158" s="37"/>
      <c r="C158" s="38"/>
      <c r="D158" s="209" t="s">
        <v>187</v>
      </c>
      <c r="E158" s="38"/>
      <c r="F158" s="240" t="s">
        <v>223</v>
      </c>
      <c r="G158" s="38"/>
      <c r="H158" s="38"/>
      <c r="I158" s="117"/>
      <c r="J158" s="38"/>
      <c r="K158" s="38"/>
      <c r="L158" s="41"/>
      <c r="M158" s="241"/>
      <c r="N158" s="242"/>
      <c r="O158" s="66"/>
      <c r="P158" s="66"/>
      <c r="Q158" s="66"/>
      <c r="R158" s="66"/>
      <c r="S158" s="66"/>
      <c r="T158" s="67"/>
      <c r="U158" s="36"/>
      <c r="V158" s="36"/>
      <c r="W158" s="36"/>
      <c r="X158" s="36"/>
      <c r="Y158" s="36"/>
      <c r="Z158" s="36"/>
      <c r="AA158" s="36"/>
      <c r="AB158" s="36"/>
      <c r="AC158" s="36"/>
      <c r="AD158" s="36"/>
      <c r="AE158" s="36"/>
      <c r="AT158" s="19" t="s">
        <v>187</v>
      </c>
      <c r="AU158" s="19" t="s">
        <v>82</v>
      </c>
    </row>
    <row r="159" spans="1:65" s="13" customFormat="1" ht="11.25">
      <c r="B159" s="207"/>
      <c r="C159" s="208"/>
      <c r="D159" s="209" t="s">
        <v>173</v>
      </c>
      <c r="E159" s="210" t="s">
        <v>20</v>
      </c>
      <c r="F159" s="211" t="s">
        <v>210</v>
      </c>
      <c r="G159" s="208"/>
      <c r="H159" s="210" t="s">
        <v>20</v>
      </c>
      <c r="I159" s="212"/>
      <c r="J159" s="208"/>
      <c r="K159" s="208"/>
      <c r="L159" s="213"/>
      <c r="M159" s="214"/>
      <c r="N159" s="215"/>
      <c r="O159" s="215"/>
      <c r="P159" s="215"/>
      <c r="Q159" s="215"/>
      <c r="R159" s="215"/>
      <c r="S159" s="215"/>
      <c r="T159" s="216"/>
      <c r="AT159" s="217" t="s">
        <v>173</v>
      </c>
      <c r="AU159" s="217" t="s">
        <v>82</v>
      </c>
      <c r="AV159" s="13" t="s">
        <v>80</v>
      </c>
      <c r="AW159" s="13" t="s">
        <v>34</v>
      </c>
      <c r="AX159" s="13" t="s">
        <v>73</v>
      </c>
      <c r="AY159" s="217" t="s">
        <v>163</v>
      </c>
    </row>
    <row r="160" spans="1:65" s="13" customFormat="1" ht="11.25">
      <c r="B160" s="207"/>
      <c r="C160" s="208"/>
      <c r="D160" s="209" t="s">
        <v>173</v>
      </c>
      <c r="E160" s="210" t="s">
        <v>20</v>
      </c>
      <c r="F160" s="211" t="s">
        <v>236</v>
      </c>
      <c r="G160" s="208"/>
      <c r="H160" s="210" t="s">
        <v>20</v>
      </c>
      <c r="I160" s="212"/>
      <c r="J160" s="208"/>
      <c r="K160" s="208"/>
      <c r="L160" s="213"/>
      <c r="M160" s="214"/>
      <c r="N160" s="215"/>
      <c r="O160" s="215"/>
      <c r="P160" s="215"/>
      <c r="Q160" s="215"/>
      <c r="R160" s="215"/>
      <c r="S160" s="215"/>
      <c r="T160" s="216"/>
      <c r="AT160" s="217" t="s">
        <v>173</v>
      </c>
      <c r="AU160" s="217" t="s">
        <v>82</v>
      </c>
      <c r="AV160" s="13" t="s">
        <v>80</v>
      </c>
      <c r="AW160" s="13" t="s">
        <v>34</v>
      </c>
      <c r="AX160" s="13" t="s">
        <v>73</v>
      </c>
      <c r="AY160" s="217" t="s">
        <v>163</v>
      </c>
    </row>
    <row r="161" spans="1:65" s="14" customFormat="1" ht="11.25">
      <c r="B161" s="218"/>
      <c r="C161" s="219"/>
      <c r="D161" s="209" t="s">
        <v>173</v>
      </c>
      <c r="E161" s="220" t="s">
        <v>20</v>
      </c>
      <c r="F161" s="221" t="s">
        <v>237</v>
      </c>
      <c r="G161" s="219"/>
      <c r="H161" s="222">
        <v>6.5000000000000002E-2</v>
      </c>
      <c r="I161" s="223"/>
      <c r="J161" s="219"/>
      <c r="K161" s="219"/>
      <c r="L161" s="224"/>
      <c r="M161" s="225"/>
      <c r="N161" s="226"/>
      <c r="O161" s="226"/>
      <c r="P161" s="226"/>
      <c r="Q161" s="226"/>
      <c r="R161" s="226"/>
      <c r="S161" s="226"/>
      <c r="T161" s="227"/>
      <c r="AT161" s="228" t="s">
        <v>173</v>
      </c>
      <c r="AU161" s="228" t="s">
        <v>82</v>
      </c>
      <c r="AV161" s="14" t="s">
        <v>82</v>
      </c>
      <c r="AW161" s="14" t="s">
        <v>34</v>
      </c>
      <c r="AX161" s="14" t="s">
        <v>80</v>
      </c>
      <c r="AY161" s="228" t="s">
        <v>163</v>
      </c>
    </row>
    <row r="162" spans="1:65" s="2" customFormat="1" ht="25.5" customHeight="1">
      <c r="A162" s="36"/>
      <c r="B162" s="37"/>
      <c r="C162" s="194" t="s">
        <v>238</v>
      </c>
      <c r="D162" s="194" t="s">
        <v>166</v>
      </c>
      <c r="E162" s="195" t="s">
        <v>239</v>
      </c>
      <c r="F162" s="196" t="s">
        <v>240</v>
      </c>
      <c r="G162" s="197" t="s">
        <v>194</v>
      </c>
      <c r="H162" s="198">
        <v>10</v>
      </c>
      <c r="I162" s="199"/>
      <c r="J162" s="200">
        <f>ROUND(I162*H162,2)</f>
        <v>0</v>
      </c>
      <c r="K162" s="196" t="s">
        <v>20</v>
      </c>
      <c r="L162" s="41"/>
      <c r="M162" s="201" t="s">
        <v>20</v>
      </c>
      <c r="N162" s="202" t="s">
        <v>44</v>
      </c>
      <c r="O162" s="66"/>
      <c r="P162" s="203">
        <f>O162*H162</f>
        <v>0</v>
      </c>
      <c r="Q162" s="203">
        <v>0</v>
      </c>
      <c r="R162" s="203">
        <f>Q162*H162</f>
        <v>0</v>
      </c>
      <c r="S162" s="203">
        <v>0</v>
      </c>
      <c r="T162" s="204">
        <f>S162*H162</f>
        <v>0</v>
      </c>
      <c r="U162" s="36"/>
      <c r="V162" s="36"/>
      <c r="W162" s="36"/>
      <c r="X162" s="36"/>
      <c r="Y162" s="36"/>
      <c r="Z162" s="36"/>
      <c r="AA162" s="36"/>
      <c r="AB162" s="36"/>
      <c r="AC162" s="36"/>
      <c r="AD162" s="36"/>
      <c r="AE162" s="36"/>
      <c r="AR162" s="205" t="s">
        <v>171</v>
      </c>
      <c r="AT162" s="205" t="s">
        <v>166</v>
      </c>
      <c r="AU162" s="205" t="s">
        <v>82</v>
      </c>
      <c r="AY162" s="19" t="s">
        <v>163</v>
      </c>
      <c r="BE162" s="206">
        <f>IF(N162="základní",J162,0)</f>
        <v>0</v>
      </c>
      <c r="BF162" s="206">
        <f>IF(N162="snížená",J162,0)</f>
        <v>0</v>
      </c>
      <c r="BG162" s="206">
        <f>IF(N162="zákl. přenesená",J162,0)</f>
        <v>0</v>
      </c>
      <c r="BH162" s="206">
        <f>IF(N162="sníž. přenesená",J162,0)</f>
        <v>0</v>
      </c>
      <c r="BI162" s="206">
        <f>IF(N162="nulová",J162,0)</f>
        <v>0</v>
      </c>
      <c r="BJ162" s="19" t="s">
        <v>80</v>
      </c>
      <c r="BK162" s="206">
        <f>ROUND(I162*H162,2)</f>
        <v>0</v>
      </c>
      <c r="BL162" s="19" t="s">
        <v>171</v>
      </c>
      <c r="BM162" s="205" t="s">
        <v>241</v>
      </c>
    </row>
    <row r="163" spans="1:65" s="2" customFormat="1" ht="22.5" customHeight="1">
      <c r="A163" s="36"/>
      <c r="B163" s="37"/>
      <c r="C163" s="194" t="s">
        <v>242</v>
      </c>
      <c r="D163" s="194" t="s">
        <v>166</v>
      </c>
      <c r="E163" s="195" t="s">
        <v>243</v>
      </c>
      <c r="F163" s="196" t="s">
        <v>244</v>
      </c>
      <c r="G163" s="197" t="s">
        <v>245</v>
      </c>
      <c r="H163" s="198">
        <v>2.25</v>
      </c>
      <c r="I163" s="199"/>
      <c r="J163" s="200">
        <f>ROUND(I163*H163,2)</f>
        <v>0</v>
      </c>
      <c r="K163" s="196" t="s">
        <v>170</v>
      </c>
      <c r="L163" s="41"/>
      <c r="M163" s="201" t="s">
        <v>20</v>
      </c>
      <c r="N163" s="202" t="s">
        <v>44</v>
      </c>
      <c r="O163" s="66"/>
      <c r="P163" s="203">
        <f>O163*H163</f>
        <v>0</v>
      </c>
      <c r="Q163" s="203">
        <v>1.875E-4</v>
      </c>
      <c r="R163" s="203">
        <f>Q163*H163</f>
        <v>4.21875E-4</v>
      </c>
      <c r="S163" s="203">
        <v>0</v>
      </c>
      <c r="T163" s="204">
        <f>S163*H163</f>
        <v>0</v>
      </c>
      <c r="U163" s="36"/>
      <c r="V163" s="36"/>
      <c r="W163" s="36"/>
      <c r="X163" s="36"/>
      <c r="Y163" s="36"/>
      <c r="Z163" s="36"/>
      <c r="AA163" s="36"/>
      <c r="AB163" s="36"/>
      <c r="AC163" s="36"/>
      <c r="AD163" s="36"/>
      <c r="AE163" s="36"/>
      <c r="AR163" s="205" t="s">
        <v>171</v>
      </c>
      <c r="AT163" s="205" t="s">
        <v>166</v>
      </c>
      <c r="AU163" s="205" t="s">
        <v>82</v>
      </c>
      <c r="AY163" s="19" t="s">
        <v>163</v>
      </c>
      <c r="BE163" s="206">
        <f>IF(N163="základní",J163,0)</f>
        <v>0</v>
      </c>
      <c r="BF163" s="206">
        <f>IF(N163="snížená",J163,0)</f>
        <v>0</v>
      </c>
      <c r="BG163" s="206">
        <f>IF(N163="zákl. přenesená",J163,0)</f>
        <v>0</v>
      </c>
      <c r="BH163" s="206">
        <f>IF(N163="sníž. přenesená",J163,0)</f>
        <v>0</v>
      </c>
      <c r="BI163" s="206">
        <f>IF(N163="nulová",J163,0)</f>
        <v>0</v>
      </c>
      <c r="BJ163" s="19" t="s">
        <v>80</v>
      </c>
      <c r="BK163" s="206">
        <f>ROUND(I163*H163,2)</f>
        <v>0</v>
      </c>
      <c r="BL163" s="19" t="s">
        <v>171</v>
      </c>
      <c r="BM163" s="205" t="s">
        <v>246</v>
      </c>
    </row>
    <row r="164" spans="1:65" s="13" customFormat="1" ht="11.25">
      <c r="B164" s="207"/>
      <c r="C164" s="208"/>
      <c r="D164" s="209" t="s">
        <v>173</v>
      </c>
      <c r="E164" s="210" t="s">
        <v>20</v>
      </c>
      <c r="F164" s="211" t="s">
        <v>203</v>
      </c>
      <c r="G164" s="208"/>
      <c r="H164" s="210" t="s">
        <v>20</v>
      </c>
      <c r="I164" s="212"/>
      <c r="J164" s="208"/>
      <c r="K164" s="208"/>
      <c r="L164" s="213"/>
      <c r="M164" s="214"/>
      <c r="N164" s="215"/>
      <c r="O164" s="215"/>
      <c r="P164" s="215"/>
      <c r="Q164" s="215"/>
      <c r="R164" s="215"/>
      <c r="S164" s="215"/>
      <c r="T164" s="216"/>
      <c r="AT164" s="217" t="s">
        <v>173</v>
      </c>
      <c r="AU164" s="217" t="s">
        <v>82</v>
      </c>
      <c r="AV164" s="13" t="s">
        <v>80</v>
      </c>
      <c r="AW164" s="13" t="s">
        <v>34</v>
      </c>
      <c r="AX164" s="13" t="s">
        <v>73</v>
      </c>
      <c r="AY164" s="217" t="s">
        <v>163</v>
      </c>
    </row>
    <row r="165" spans="1:65" s="14" customFormat="1" ht="11.25">
      <c r="B165" s="218"/>
      <c r="C165" s="219"/>
      <c r="D165" s="209" t="s">
        <v>173</v>
      </c>
      <c r="E165" s="220" t="s">
        <v>20</v>
      </c>
      <c r="F165" s="221" t="s">
        <v>247</v>
      </c>
      <c r="G165" s="219"/>
      <c r="H165" s="222">
        <v>2.25</v>
      </c>
      <c r="I165" s="223"/>
      <c r="J165" s="219"/>
      <c r="K165" s="219"/>
      <c r="L165" s="224"/>
      <c r="M165" s="225"/>
      <c r="N165" s="226"/>
      <c r="O165" s="226"/>
      <c r="P165" s="226"/>
      <c r="Q165" s="226"/>
      <c r="R165" s="226"/>
      <c r="S165" s="226"/>
      <c r="T165" s="227"/>
      <c r="AT165" s="228" t="s">
        <v>173</v>
      </c>
      <c r="AU165" s="228" t="s">
        <v>82</v>
      </c>
      <c r="AV165" s="14" t="s">
        <v>82</v>
      </c>
      <c r="AW165" s="14" t="s">
        <v>34</v>
      </c>
      <c r="AX165" s="14" t="s">
        <v>80</v>
      </c>
      <c r="AY165" s="228" t="s">
        <v>163</v>
      </c>
    </row>
    <row r="166" spans="1:65" s="2" customFormat="1" ht="24.75" customHeight="1">
      <c r="A166" s="36"/>
      <c r="B166" s="37"/>
      <c r="C166" s="194" t="s">
        <v>248</v>
      </c>
      <c r="D166" s="194" t="s">
        <v>166</v>
      </c>
      <c r="E166" s="195" t="s">
        <v>249</v>
      </c>
      <c r="F166" s="196" t="s">
        <v>250</v>
      </c>
      <c r="G166" s="197" t="s">
        <v>185</v>
      </c>
      <c r="H166" s="198">
        <v>33.29</v>
      </c>
      <c r="I166" s="199"/>
      <c r="J166" s="200">
        <f>ROUND(I166*H166,2)</f>
        <v>0</v>
      </c>
      <c r="K166" s="196" t="s">
        <v>170</v>
      </c>
      <c r="L166" s="41"/>
      <c r="M166" s="201" t="s">
        <v>20</v>
      </c>
      <c r="N166" s="202" t="s">
        <v>44</v>
      </c>
      <c r="O166" s="66"/>
      <c r="P166" s="203">
        <f>O166*H166</f>
        <v>0</v>
      </c>
      <c r="Q166" s="203">
        <v>5.8970000000000002E-2</v>
      </c>
      <c r="R166" s="203">
        <f>Q166*H166</f>
        <v>1.9631113</v>
      </c>
      <c r="S166" s="203">
        <v>0</v>
      </c>
      <c r="T166" s="204">
        <f>S166*H166</f>
        <v>0</v>
      </c>
      <c r="U166" s="36"/>
      <c r="V166" s="36"/>
      <c r="W166" s="36"/>
      <c r="X166" s="36"/>
      <c r="Y166" s="36"/>
      <c r="Z166" s="36"/>
      <c r="AA166" s="36"/>
      <c r="AB166" s="36"/>
      <c r="AC166" s="36"/>
      <c r="AD166" s="36"/>
      <c r="AE166" s="36"/>
      <c r="AR166" s="205" t="s">
        <v>171</v>
      </c>
      <c r="AT166" s="205" t="s">
        <v>166</v>
      </c>
      <c r="AU166" s="205" t="s">
        <v>82</v>
      </c>
      <c r="AY166" s="19" t="s">
        <v>163</v>
      </c>
      <c r="BE166" s="206">
        <f>IF(N166="základní",J166,0)</f>
        <v>0</v>
      </c>
      <c r="BF166" s="206">
        <f>IF(N166="snížená",J166,0)</f>
        <v>0</v>
      </c>
      <c r="BG166" s="206">
        <f>IF(N166="zákl. přenesená",J166,0)</f>
        <v>0</v>
      </c>
      <c r="BH166" s="206">
        <f>IF(N166="sníž. přenesená",J166,0)</f>
        <v>0</v>
      </c>
      <c r="BI166" s="206">
        <f>IF(N166="nulová",J166,0)</f>
        <v>0</v>
      </c>
      <c r="BJ166" s="19" t="s">
        <v>80</v>
      </c>
      <c r="BK166" s="206">
        <f>ROUND(I166*H166,2)</f>
        <v>0</v>
      </c>
      <c r="BL166" s="19" t="s">
        <v>171</v>
      </c>
      <c r="BM166" s="205" t="s">
        <v>251</v>
      </c>
    </row>
    <row r="167" spans="1:65" s="13" customFormat="1" ht="11.25">
      <c r="B167" s="207"/>
      <c r="C167" s="208"/>
      <c r="D167" s="209" t="s">
        <v>173</v>
      </c>
      <c r="E167" s="210" t="s">
        <v>20</v>
      </c>
      <c r="F167" s="211" t="s">
        <v>252</v>
      </c>
      <c r="G167" s="208"/>
      <c r="H167" s="210" t="s">
        <v>20</v>
      </c>
      <c r="I167" s="212"/>
      <c r="J167" s="208"/>
      <c r="K167" s="208"/>
      <c r="L167" s="213"/>
      <c r="M167" s="214"/>
      <c r="N167" s="215"/>
      <c r="O167" s="215"/>
      <c r="P167" s="215"/>
      <c r="Q167" s="215"/>
      <c r="R167" s="215"/>
      <c r="S167" s="215"/>
      <c r="T167" s="216"/>
      <c r="AT167" s="217" t="s">
        <v>173</v>
      </c>
      <c r="AU167" s="217" t="s">
        <v>82</v>
      </c>
      <c r="AV167" s="13" t="s">
        <v>80</v>
      </c>
      <c r="AW167" s="13" t="s">
        <v>34</v>
      </c>
      <c r="AX167" s="13" t="s">
        <v>73</v>
      </c>
      <c r="AY167" s="217" t="s">
        <v>163</v>
      </c>
    </row>
    <row r="168" spans="1:65" s="14" customFormat="1" ht="11.25">
      <c r="B168" s="218"/>
      <c r="C168" s="219"/>
      <c r="D168" s="209" t="s">
        <v>173</v>
      </c>
      <c r="E168" s="220" t="s">
        <v>20</v>
      </c>
      <c r="F168" s="221" t="s">
        <v>253</v>
      </c>
      <c r="G168" s="219"/>
      <c r="H168" s="222">
        <v>19.035</v>
      </c>
      <c r="I168" s="223"/>
      <c r="J168" s="219"/>
      <c r="K168" s="219"/>
      <c r="L168" s="224"/>
      <c r="M168" s="225"/>
      <c r="N168" s="226"/>
      <c r="O168" s="226"/>
      <c r="P168" s="226"/>
      <c r="Q168" s="226"/>
      <c r="R168" s="226"/>
      <c r="S168" s="226"/>
      <c r="T168" s="227"/>
      <c r="AT168" s="228" t="s">
        <v>173</v>
      </c>
      <c r="AU168" s="228" t="s">
        <v>82</v>
      </c>
      <c r="AV168" s="14" t="s">
        <v>82</v>
      </c>
      <c r="AW168" s="14" t="s">
        <v>34</v>
      </c>
      <c r="AX168" s="14" t="s">
        <v>73</v>
      </c>
      <c r="AY168" s="228" t="s">
        <v>163</v>
      </c>
    </row>
    <row r="169" spans="1:65" s="14" customFormat="1" ht="11.25">
      <c r="B169" s="218"/>
      <c r="C169" s="219"/>
      <c r="D169" s="209" t="s">
        <v>173</v>
      </c>
      <c r="E169" s="220" t="s">
        <v>20</v>
      </c>
      <c r="F169" s="221" t="s">
        <v>254</v>
      </c>
      <c r="G169" s="219"/>
      <c r="H169" s="222">
        <v>-2.758</v>
      </c>
      <c r="I169" s="223"/>
      <c r="J169" s="219"/>
      <c r="K169" s="219"/>
      <c r="L169" s="224"/>
      <c r="M169" s="225"/>
      <c r="N169" s="226"/>
      <c r="O169" s="226"/>
      <c r="P169" s="226"/>
      <c r="Q169" s="226"/>
      <c r="R169" s="226"/>
      <c r="S169" s="226"/>
      <c r="T169" s="227"/>
      <c r="AT169" s="228" t="s">
        <v>173</v>
      </c>
      <c r="AU169" s="228" t="s">
        <v>82</v>
      </c>
      <c r="AV169" s="14" t="s">
        <v>82</v>
      </c>
      <c r="AW169" s="14" t="s">
        <v>34</v>
      </c>
      <c r="AX169" s="14" t="s">
        <v>73</v>
      </c>
      <c r="AY169" s="228" t="s">
        <v>163</v>
      </c>
    </row>
    <row r="170" spans="1:65" s="14" customFormat="1" ht="11.25">
      <c r="B170" s="218"/>
      <c r="C170" s="219"/>
      <c r="D170" s="209" t="s">
        <v>173</v>
      </c>
      <c r="E170" s="220" t="s">
        <v>20</v>
      </c>
      <c r="F170" s="221" t="s">
        <v>255</v>
      </c>
      <c r="G170" s="219"/>
      <c r="H170" s="222">
        <v>21.15</v>
      </c>
      <c r="I170" s="223"/>
      <c r="J170" s="219"/>
      <c r="K170" s="219"/>
      <c r="L170" s="224"/>
      <c r="M170" s="225"/>
      <c r="N170" s="226"/>
      <c r="O170" s="226"/>
      <c r="P170" s="226"/>
      <c r="Q170" s="226"/>
      <c r="R170" s="226"/>
      <c r="S170" s="226"/>
      <c r="T170" s="227"/>
      <c r="AT170" s="228" t="s">
        <v>173</v>
      </c>
      <c r="AU170" s="228" t="s">
        <v>82</v>
      </c>
      <c r="AV170" s="14" t="s">
        <v>82</v>
      </c>
      <c r="AW170" s="14" t="s">
        <v>34</v>
      </c>
      <c r="AX170" s="14" t="s">
        <v>73</v>
      </c>
      <c r="AY170" s="228" t="s">
        <v>163</v>
      </c>
    </row>
    <row r="171" spans="1:65" s="14" customFormat="1" ht="11.25">
      <c r="B171" s="218"/>
      <c r="C171" s="219"/>
      <c r="D171" s="209" t="s">
        <v>173</v>
      </c>
      <c r="E171" s="220" t="s">
        <v>20</v>
      </c>
      <c r="F171" s="221" t="s">
        <v>256</v>
      </c>
      <c r="G171" s="219"/>
      <c r="H171" s="222">
        <v>-4.1369999999999996</v>
      </c>
      <c r="I171" s="223"/>
      <c r="J171" s="219"/>
      <c r="K171" s="219"/>
      <c r="L171" s="224"/>
      <c r="M171" s="225"/>
      <c r="N171" s="226"/>
      <c r="O171" s="226"/>
      <c r="P171" s="226"/>
      <c r="Q171" s="226"/>
      <c r="R171" s="226"/>
      <c r="S171" s="226"/>
      <c r="T171" s="227"/>
      <c r="AT171" s="228" t="s">
        <v>173</v>
      </c>
      <c r="AU171" s="228" t="s">
        <v>82</v>
      </c>
      <c r="AV171" s="14" t="s">
        <v>82</v>
      </c>
      <c r="AW171" s="14" t="s">
        <v>34</v>
      </c>
      <c r="AX171" s="14" t="s">
        <v>73</v>
      </c>
      <c r="AY171" s="228" t="s">
        <v>163</v>
      </c>
    </row>
    <row r="172" spans="1:65" s="15" customFormat="1" ht="11.25">
      <c r="B172" s="229"/>
      <c r="C172" s="230"/>
      <c r="D172" s="209" t="s">
        <v>173</v>
      </c>
      <c r="E172" s="231" t="s">
        <v>20</v>
      </c>
      <c r="F172" s="232" t="s">
        <v>178</v>
      </c>
      <c r="G172" s="230"/>
      <c r="H172" s="233">
        <v>33.29</v>
      </c>
      <c r="I172" s="234"/>
      <c r="J172" s="230"/>
      <c r="K172" s="230"/>
      <c r="L172" s="235"/>
      <c r="M172" s="236"/>
      <c r="N172" s="237"/>
      <c r="O172" s="237"/>
      <c r="P172" s="237"/>
      <c r="Q172" s="237"/>
      <c r="R172" s="237"/>
      <c r="S172" s="237"/>
      <c r="T172" s="238"/>
      <c r="AT172" s="239" t="s">
        <v>173</v>
      </c>
      <c r="AU172" s="239" t="s">
        <v>82</v>
      </c>
      <c r="AV172" s="15" t="s">
        <v>171</v>
      </c>
      <c r="AW172" s="15" t="s">
        <v>34</v>
      </c>
      <c r="AX172" s="15" t="s">
        <v>80</v>
      </c>
      <c r="AY172" s="239" t="s">
        <v>163</v>
      </c>
    </row>
    <row r="173" spans="1:65" s="2" customFormat="1" ht="26.25" customHeight="1">
      <c r="A173" s="36"/>
      <c r="B173" s="37"/>
      <c r="C173" s="194" t="s">
        <v>257</v>
      </c>
      <c r="D173" s="194" t="s">
        <v>166</v>
      </c>
      <c r="E173" s="195" t="s">
        <v>258</v>
      </c>
      <c r="F173" s="196" t="s">
        <v>259</v>
      </c>
      <c r="G173" s="197" t="s">
        <v>185</v>
      </c>
      <c r="H173" s="198">
        <v>20.888000000000002</v>
      </c>
      <c r="I173" s="199"/>
      <c r="J173" s="200">
        <f>ROUND(I173*H173,2)</f>
        <v>0</v>
      </c>
      <c r="K173" s="196" t="s">
        <v>170</v>
      </c>
      <c r="L173" s="41"/>
      <c r="M173" s="201" t="s">
        <v>20</v>
      </c>
      <c r="N173" s="202" t="s">
        <v>44</v>
      </c>
      <c r="O173" s="66"/>
      <c r="P173" s="203">
        <f>O173*H173</f>
        <v>0</v>
      </c>
      <c r="Q173" s="203">
        <v>7.571E-2</v>
      </c>
      <c r="R173" s="203">
        <f>Q173*H173</f>
        <v>1.5814304800000001</v>
      </c>
      <c r="S173" s="203">
        <v>0</v>
      </c>
      <c r="T173" s="204">
        <f>S173*H173</f>
        <v>0</v>
      </c>
      <c r="U173" s="36"/>
      <c r="V173" s="36"/>
      <c r="W173" s="36"/>
      <c r="X173" s="36"/>
      <c r="Y173" s="36"/>
      <c r="Z173" s="36"/>
      <c r="AA173" s="36"/>
      <c r="AB173" s="36"/>
      <c r="AC173" s="36"/>
      <c r="AD173" s="36"/>
      <c r="AE173" s="36"/>
      <c r="AR173" s="205" t="s">
        <v>171</v>
      </c>
      <c r="AT173" s="205" t="s">
        <v>166</v>
      </c>
      <c r="AU173" s="205" t="s">
        <v>82</v>
      </c>
      <c r="AY173" s="19" t="s">
        <v>163</v>
      </c>
      <c r="BE173" s="206">
        <f>IF(N173="základní",J173,0)</f>
        <v>0</v>
      </c>
      <c r="BF173" s="206">
        <f>IF(N173="snížená",J173,0)</f>
        <v>0</v>
      </c>
      <c r="BG173" s="206">
        <f>IF(N173="zákl. přenesená",J173,0)</f>
        <v>0</v>
      </c>
      <c r="BH173" s="206">
        <f>IF(N173="sníž. přenesená",J173,0)</f>
        <v>0</v>
      </c>
      <c r="BI173" s="206">
        <f>IF(N173="nulová",J173,0)</f>
        <v>0</v>
      </c>
      <c r="BJ173" s="19" t="s">
        <v>80</v>
      </c>
      <c r="BK173" s="206">
        <f>ROUND(I173*H173,2)</f>
        <v>0</v>
      </c>
      <c r="BL173" s="19" t="s">
        <v>171</v>
      </c>
      <c r="BM173" s="205" t="s">
        <v>260</v>
      </c>
    </row>
    <row r="174" spans="1:65" s="13" customFormat="1" ht="11.25">
      <c r="B174" s="207"/>
      <c r="C174" s="208"/>
      <c r="D174" s="209" t="s">
        <v>173</v>
      </c>
      <c r="E174" s="210" t="s">
        <v>20</v>
      </c>
      <c r="F174" s="211" t="s">
        <v>252</v>
      </c>
      <c r="G174" s="208"/>
      <c r="H174" s="210" t="s">
        <v>20</v>
      </c>
      <c r="I174" s="212"/>
      <c r="J174" s="208"/>
      <c r="K174" s="208"/>
      <c r="L174" s="213"/>
      <c r="M174" s="214"/>
      <c r="N174" s="215"/>
      <c r="O174" s="215"/>
      <c r="P174" s="215"/>
      <c r="Q174" s="215"/>
      <c r="R174" s="215"/>
      <c r="S174" s="215"/>
      <c r="T174" s="216"/>
      <c r="AT174" s="217" t="s">
        <v>173</v>
      </c>
      <c r="AU174" s="217" t="s">
        <v>82</v>
      </c>
      <c r="AV174" s="13" t="s">
        <v>80</v>
      </c>
      <c r="AW174" s="13" t="s">
        <v>34</v>
      </c>
      <c r="AX174" s="13" t="s">
        <v>73</v>
      </c>
      <c r="AY174" s="217" t="s">
        <v>163</v>
      </c>
    </row>
    <row r="175" spans="1:65" s="14" customFormat="1" ht="11.25">
      <c r="B175" s="218"/>
      <c r="C175" s="219"/>
      <c r="D175" s="209" t="s">
        <v>173</v>
      </c>
      <c r="E175" s="220" t="s">
        <v>20</v>
      </c>
      <c r="F175" s="221" t="s">
        <v>261</v>
      </c>
      <c r="G175" s="219"/>
      <c r="H175" s="222">
        <v>11.928000000000001</v>
      </c>
      <c r="I175" s="223"/>
      <c r="J175" s="219"/>
      <c r="K175" s="219"/>
      <c r="L175" s="224"/>
      <c r="M175" s="225"/>
      <c r="N175" s="226"/>
      <c r="O175" s="226"/>
      <c r="P175" s="226"/>
      <c r="Q175" s="226"/>
      <c r="R175" s="226"/>
      <c r="S175" s="226"/>
      <c r="T175" s="227"/>
      <c r="AT175" s="228" t="s">
        <v>173</v>
      </c>
      <c r="AU175" s="228" t="s">
        <v>82</v>
      </c>
      <c r="AV175" s="14" t="s">
        <v>82</v>
      </c>
      <c r="AW175" s="14" t="s">
        <v>34</v>
      </c>
      <c r="AX175" s="14" t="s">
        <v>73</v>
      </c>
      <c r="AY175" s="228" t="s">
        <v>163</v>
      </c>
    </row>
    <row r="176" spans="1:65" s="14" customFormat="1" ht="11.25">
      <c r="B176" s="218"/>
      <c r="C176" s="219"/>
      <c r="D176" s="209" t="s">
        <v>173</v>
      </c>
      <c r="E176" s="220" t="s">
        <v>20</v>
      </c>
      <c r="F176" s="221" t="s">
        <v>262</v>
      </c>
      <c r="G176" s="219"/>
      <c r="H176" s="222">
        <v>-1.47</v>
      </c>
      <c r="I176" s="223"/>
      <c r="J176" s="219"/>
      <c r="K176" s="219"/>
      <c r="L176" s="224"/>
      <c r="M176" s="225"/>
      <c r="N176" s="226"/>
      <c r="O176" s="226"/>
      <c r="P176" s="226"/>
      <c r="Q176" s="226"/>
      <c r="R176" s="226"/>
      <c r="S176" s="226"/>
      <c r="T176" s="227"/>
      <c r="AT176" s="228" t="s">
        <v>173</v>
      </c>
      <c r="AU176" s="228" t="s">
        <v>82</v>
      </c>
      <c r="AV176" s="14" t="s">
        <v>82</v>
      </c>
      <c r="AW176" s="14" t="s">
        <v>34</v>
      </c>
      <c r="AX176" s="14" t="s">
        <v>73</v>
      </c>
      <c r="AY176" s="228" t="s">
        <v>163</v>
      </c>
    </row>
    <row r="177" spans="1:65" s="14" customFormat="1" ht="11.25">
      <c r="B177" s="218"/>
      <c r="C177" s="219"/>
      <c r="D177" s="209" t="s">
        <v>173</v>
      </c>
      <c r="E177" s="220" t="s">
        <v>20</v>
      </c>
      <c r="F177" s="221" t="s">
        <v>263</v>
      </c>
      <c r="G177" s="219"/>
      <c r="H177" s="222">
        <v>11.9</v>
      </c>
      <c r="I177" s="223"/>
      <c r="J177" s="219"/>
      <c r="K177" s="219"/>
      <c r="L177" s="224"/>
      <c r="M177" s="225"/>
      <c r="N177" s="226"/>
      <c r="O177" s="226"/>
      <c r="P177" s="226"/>
      <c r="Q177" s="226"/>
      <c r="R177" s="226"/>
      <c r="S177" s="226"/>
      <c r="T177" s="227"/>
      <c r="AT177" s="228" t="s">
        <v>173</v>
      </c>
      <c r="AU177" s="228" t="s">
        <v>82</v>
      </c>
      <c r="AV177" s="14" t="s">
        <v>82</v>
      </c>
      <c r="AW177" s="14" t="s">
        <v>34</v>
      </c>
      <c r="AX177" s="14" t="s">
        <v>73</v>
      </c>
      <c r="AY177" s="228" t="s">
        <v>163</v>
      </c>
    </row>
    <row r="178" spans="1:65" s="14" customFormat="1" ht="11.25">
      <c r="B178" s="218"/>
      <c r="C178" s="219"/>
      <c r="D178" s="209" t="s">
        <v>173</v>
      </c>
      <c r="E178" s="220" t="s">
        <v>20</v>
      </c>
      <c r="F178" s="221" t="s">
        <v>262</v>
      </c>
      <c r="G178" s="219"/>
      <c r="H178" s="222">
        <v>-1.47</v>
      </c>
      <c r="I178" s="223"/>
      <c r="J178" s="219"/>
      <c r="K178" s="219"/>
      <c r="L178" s="224"/>
      <c r="M178" s="225"/>
      <c r="N178" s="226"/>
      <c r="O178" s="226"/>
      <c r="P178" s="226"/>
      <c r="Q178" s="226"/>
      <c r="R178" s="226"/>
      <c r="S178" s="226"/>
      <c r="T178" s="227"/>
      <c r="AT178" s="228" t="s">
        <v>173</v>
      </c>
      <c r="AU178" s="228" t="s">
        <v>82</v>
      </c>
      <c r="AV178" s="14" t="s">
        <v>82</v>
      </c>
      <c r="AW178" s="14" t="s">
        <v>34</v>
      </c>
      <c r="AX178" s="14" t="s">
        <v>73</v>
      </c>
      <c r="AY178" s="228" t="s">
        <v>163</v>
      </c>
    </row>
    <row r="179" spans="1:65" s="15" customFormat="1" ht="11.25">
      <c r="B179" s="229"/>
      <c r="C179" s="230"/>
      <c r="D179" s="209" t="s">
        <v>173</v>
      </c>
      <c r="E179" s="231" t="s">
        <v>20</v>
      </c>
      <c r="F179" s="232" t="s">
        <v>178</v>
      </c>
      <c r="G179" s="230"/>
      <c r="H179" s="233">
        <v>20.888000000000002</v>
      </c>
      <c r="I179" s="234"/>
      <c r="J179" s="230"/>
      <c r="K179" s="230"/>
      <c r="L179" s="235"/>
      <c r="M179" s="236"/>
      <c r="N179" s="237"/>
      <c r="O179" s="237"/>
      <c r="P179" s="237"/>
      <c r="Q179" s="237"/>
      <c r="R179" s="237"/>
      <c r="S179" s="237"/>
      <c r="T179" s="238"/>
      <c r="AT179" s="239" t="s">
        <v>173</v>
      </c>
      <c r="AU179" s="239" t="s">
        <v>82</v>
      </c>
      <c r="AV179" s="15" t="s">
        <v>171</v>
      </c>
      <c r="AW179" s="15" t="s">
        <v>34</v>
      </c>
      <c r="AX179" s="15" t="s">
        <v>80</v>
      </c>
      <c r="AY179" s="239" t="s">
        <v>163</v>
      </c>
    </row>
    <row r="180" spans="1:65" s="2" customFormat="1" ht="14.45" customHeight="1">
      <c r="A180" s="36"/>
      <c r="B180" s="37"/>
      <c r="C180" s="194" t="s">
        <v>264</v>
      </c>
      <c r="D180" s="194" t="s">
        <v>166</v>
      </c>
      <c r="E180" s="195" t="s">
        <v>265</v>
      </c>
      <c r="F180" s="196" t="s">
        <v>266</v>
      </c>
      <c r="G180" s="197" t="s">
        <v>245</v>
      </c>
      <c r="H180" s="198">
        <v>49.4</v>
      </c>
      <c r="I180" s="199"/>
      <c r="J180" s="200">
        <f>ROUND(I180*H180,2)</f>
        <v>0</v>
      </c>
      <c r="K180" s="196" t="s">
        <v>170</v>
      </c>
      <c r="L180" s="41"/>
      <c r="M180" s="201" t="s">
        <v>20</v>
      </c>
      <c r="N180" s="202" t="s">
        <v>44</v>
      </c>
      <c r="O180" s="66"/>
      <c r="P180" s="203">
        <f>O180*H180</f>
        <v>0</v>
      </c>
      <c r="Q180" s="203">
        <v>1.2799999999999999E-4</v>
      </c>
      <c r="R180" s="203">
        <f>Q180*H180</f>
        <v>6.3231999999999993E-3</v>
      </c>
      <c r="S180" s="203">
        <v>0</v>
      </c>
      <c r="T180" s="204">
        <f>S180*H180</f>
        <v>0</v>
      </c>
      <c r="U180" s="36"/>
      <c r="V180" s="36"/>
      <c r="W180" s="36"/>
      <c r="X180" s="36"/>
      <c r="Y180" s="36"/>
      <c r="Z180" s="36"/>
      <c r="AA180" s="36"/>
      <c r="AB180" s="36"/>
      <c r="AC180" s="36"/>
      <c r="AD180" s="36"/>
      <c r="AE180" s="36"/>
      <c r="AR180" s="205" t="s">
        <v>171</v>
      </c>
      <c r="AT180" s="205" t="s">
        <v>166</v>
      </c>
      <c r="AU180" s="205" t="s">
        <v>82</v>
      </c>
      <c r="AY180" s="19" t="s">
        <v>163</v>
      </c>
      <c r="BE180" s="206">
        <f>IF(N180="základní",J180,0)</f>
        <v>0</v>
      </c>
      <c r="BF180" s="206">
        <f>IF(N180="snížená",J180,0)</f>
        <v>0</v>
      </c>
      <c r="BG180" s="206">
        <f>IF(N180="zákl. přenesená",J180,0)</f>
        <v>0</v>
      </c>
      <c r="BH180" s="206">
        <f>IF(N180="sníž. přenesená",J180,0)</f>
        <v>0</v>
      </c>
      <c r="BI180" s="206">
        <f>IF(N180="nulová",J180,0)</f>
        <v>0</v>
      </c>
      <c r="BJ180" s="19" t="s">
        <v>80</v>
      </c>
      <c r="BK180" s="206">
        <f>ROUND(I180*H180,2)</f>
        <v>0</v>
      </c>
      <c r="BL180" s="19" t="s">
        <v>171</v>
      </c>
      <c r="BM180" s="205" t="s">
        <v>267</v>
      </c>
    </row>
    <row r="181" spans="1:65" s="2" customFormat="1" ht="68.25">
      <c r="A181" s="36"/>
      <c r="B181" s="37"/>
      <c r="C181" s="38"/>
      <c r="D181" s="209" t="s">
        <v>187</v>
      </c>
      <c r="E181" s="38"/>
      <c r="F181" s="240" t="s">
        <v>268</v>
      </c>
      <c r="G181" s="38"/>
      <c r="H181" s="38"/>
      <c r="I181" s="117"/>
      <c r="J181" s="38"/>
      <c r="K181" s="38"/>
      <c r="L181" s="41"/>
      <c r="M181" s="241"/>
      <c r="N181" s="242"/>
      <c r="O181" s="66"/>
      <c r="P181" s="66"/>
      <c r="Q181" s="66"/>
      <c r="R181" s="66"/>
      <c r="S181" s="66"/>
      <c r="T181" s="67"/>
      <c r="U181" s="36"/>
      <c r="V181" s="36"/>
      <c r="W181" s="36"/>
      <c r="X181" s="36"/>
      <c r="Y181" s="36"/>
      <c r="Z181" s="36"/>
      <c r="AA181" s="36"/>
      <c r="AB181" s="36"/>
      <c r="AC181" s="36"/>
      <c r="AD181" s="36"/>
      <c r="AE181" s="36"/>
      <c r="AT181" s="19" t="s">
        <v>187</v>
      </c>
      <c r="AU181" s="19" t="s">
        <v>82</v>
      </c>
    </row>
    <row r="182" spans="1:65" s="13" customFormat="1" ht="11.25">
      <c r="B182" s="207"/>
      <c r="C182" s="208"/>
      <c r="D182" s="209" t="s">
        <v>173</v>
      </c>
      <c r="E182" s="210" t="s">
        <v>20</v>
      </c>
      <c r="F182" s="211" t="s">
        <v>252</v>
      </c>
      <c r="G182" s="208"/>
      <c r="H182" s="210" t="s">
        <v>20</v>
      </c>
      <c r="I182" s="212"/>
      <c r="J182" s="208"/>
      <c r="K182" s="208"/>
      <c r="L182" s="213"/>
      <c r="M182" s="214"/>
      <c r="N182" s="215"/>
      <c r="O182" s="215"/>
      <c r="P182" s="215"/>
      <c r="Q182" s="215"/>
      <c r="R182" s="215"/>
      <c r="S182" s="215"/>
      <c r="T182" s="216"/>
      <c r="AT182" s="217" t="s">
        <v>173</v>
      </c>
      <c r="AU182" s="217" t="s">
        <v>82</v>
      </c>
      <c r="AV182" s="13" t="s">
        <v>80</v>
      </c>
      <c r="AW182" s="13" t="s">
        <v>34</v>
      </c>
      <c r="AX182" s="13" t="s">
        <v>73</v>
      </c>
      <c r="AY182" s="217" t="s">
        <v>163</v>
      </c>
    </row>
    <row r="183" spans="1:65" s="14" customFormat="1" ht="11.25">
      <c r="B183" s="218"/>
      <c r="C183" s="219"/>
      <c r="D183" s="209" t="s">
        <v>173</v>
      </c>
      <c r="E183" s="220" t="s">
        <v>20</v>
      </c>
      <c r="F183" s="221" t="s">
        <v>269</v>
      </c>
      <c r="G183" s="219"/>
      <c r="H183" s="222">
        <v>22.4</v>
      </c>
      <c r="I183" s="223"/>
      <c r="J183" s="219"/>
      <c r="K183" s="219"/>
      <c r="L183" s="224"/>
      <c r="M183" s="225"/>
      <c r="N183" s="226"/>
      <c r="O183" s="226"/>
      <c r="P183" s="226"/>
      <c r="Q183" s="226"/>
      <c r="R183" s="226"/>
      <c r="S183" s="226"/>
      <c r="T183" s="227"/>
      <c r="AT183" s="228" t="s">
        <v>173</v>
      </c>
      <c r="AU183" s="228" t="s">
        <v>82</v>
      </c>
      <c r="AV183" s="14" t="s">
        <v>82</v>
      </c>
      <c r="AW183" s="14" t="s">
        <v>34</v>
      </c>
      <c r="AX183" s="14" t="s">
        <v>73</v>
      </c>
      <c r="AY183" s="228" t="s">
        <v>163</v>
      </c>
    </row>
    <row r="184" spans="1:65" s="14" customFormat="1" ht="11.25">
      <c r="B184" s="218"/>
      <c r="C184" s="219"/>
      <c r="D184" s="209" t="s">
        <v>173</v>
      </c>
      <c r="E184" s="220" t="s">
        <v>20</v>
      </c>
      <c r="F184" s="221" t="s">
        <v>270</v>
      </c>
      <c r="G184" s="219"/>
      <c r="H184" s="222">
        <v>27</v>
      </c>
      <c r="I184" s="223"/>
      <c r="J184" s="219"/>
      <c r="K184" s="219"/>
      <c r="L184" s="224"/>
      <c r="M184" s="225"/>
      <c r="N184" s="226"/>
      <c r="O184" s="226"/>
      <c r="P184" s="226"/>
      <c r="Q184" s="226"/>
      <c r="R184" s="226"/>
      <c r="S184" s="226"/>
      <c r="T184" s="227"/>
      <c r="AT184" s="228" t="s">
        <v>173</v>
      </c>
      <c r="AU184" s="228" t="s">
        <v>82</v>
      </c>
      <c r="AV184" s="14" t="s">
        <v>82</v>
      </c>
      <c r="AW184" s="14" t="s">
        <v>34</v>
      </c>
      <c r="AX184" s="14" t="s">
        <v>73</v>
      </c>
      <c r="AY184" s="228" t="s">
        <v>163</v>
      </c>
    </row>
    <row r="185" spans="1:65" s="15" customFormat="1" ht="11.25">
      <c r="B185" s="229"/>
      <c r="C185" s="230"/>
      <c r="D185" s="209" t="s">
        <v>173</v>
      </c>
      <c r="E185" s="231" t="s">
        <v>20</v>
      </c>
      <c r="F185" s="232" t="s">
        <v>178</v>
      </c>
      <c r="G185" s="230"/>
      <c r="H185" s="233">
        <v>49.4</v>
      </c>
      <c r="I185" s="234"/>
      <c r="J185" s="230"/>
      <c r="K185" s="230"/>
      <c r="L185" s="235"/>
      <c r="M185" s="236"/>
      <c r="N185" s="237"/>
      <c r="O185" s="237"/>
      <c r="P185" s="237"/>
      <c r="Q185" s="237"/>
      <c r="R185" s="237"/>
      <c r="S185" s="237"/>
      <c r="T185" s="238"/>
      <c r="AT185" s="239" t="s">
        <v>173</v>
      </c>
      <c r="AU185" s="239" t="s">
        <v>82</v>
      </c>
      <c r="AV185" s="15" t="s">
        <v>171</v>
      </c>
      <c r="AW185" s="15" t="s">
        <v>34</v>
      </c>
      <c r="AX185" s="15" t="s">
        <v>80</v>
      </c>
      <c r="AY185" s="239" t="s">
        <v>163</v>
      </c>
    </row>
    <row r="186" spans="1:65" s="2" customFormat="1" ht="14.45" customHeight="1">
      <c r="A186" s="36"/>
      <c r="B186" s="37"/>
      <c r="C186" s="194" t="s">
        <v>8</v>
      </c>
      <c r="D186" s="194" t="s">
        <v>166</v>
      </c>
      <c r="E186" s="195" t="s">
        <v>271</v>
      </c>
      <c r="F186" s="196" t="s">
        <v>272</v>
      </c>
      <c r="G186" s="197" t="s">
        <v>185</v>
      </c>
      <c r="H186" s="198">
        <v>2.76</v>
      </c>
      <c r="I186" s="199"/>
      <c r="J186" s="200">
        <f>ROUND(I186*H186,2)</f>
        <v>0</v>
      </c>
      <c r="K186" s="196" t="s">
        <v>170</v>
      </c>
      <c r="L186" s="41"/>
      <c r="M186" s="201" t="s">
        <v>20</v>
      </c>
      <c r="N186" s="202" t="s">
        <v>44</v>
      </c>
      <c r="O186" s="66"/>
      <c r="P186" s="203">
        <f>O186*H186</f>
        <v>0</v>
      </c>
      <c r="Q186" s="203">
        <v>0.12335</v>
      </c>
      <c r="R186" s="203">
        <f>Q186*H186</f>
        <v>0.34044599999999997</v>
      </c>
      <c r="S186" s="203">
        <v>0</v>
      </c>
      <c r="T186" s="204">
        <f>S186*H186</f>
        <v>0</v>
      </c>
      <c r="U186" s="36"/>
      <c r="V186" s="36"/>
      <c r="W186" s="36"/>
      <c r="X186" s="36"/>
      <c r="Y186" s="36"/>
      <c r="Z186" s="36"/>
      <c r="AA186" s="36"/>
      <c r="AB186" s="36"/>
      <c r="AC186" s="36"/>
      <c r="AD186" s="36"/>
      <c r="AE186" s="36"/>
      <c r="AR186" s="205" t="s">
        <v>171</v>
      </c>
      <c r="AT186" s="205" t="s">
        <v>166</v>
      </c>
      <c r="AU186" s="205" t="s">
        <v>82</v>
      </c>
      <c r="AY186" s="19" t="s">
        <v>163</v>
      </c>
      <c r="BE186" s="206">
        <f>IF(N186="základní",J186,0)</f>
        <v>0</v>
      </c>
      <c r="BF186" s="206">
        <f>IF(N186="snížená",J186,0)</f>
        <v>0</v>
      </c>
      <c r="BG186" s="206">
        <f>IF(N186="zákl. přenesená",J186,0)</f>
        <v>0</v>
      </c>
      <c r="BH186" s="206">
        <f>IF(N186="sníž. přenesená",J186,0)</f>
        <v>0</v>
      </c>
      <c r="BI186" s="206">
        <f>IF(N186="nulová",J186,0)</f>
        <v>0</v>
      </c>
      <c r="BJ186" s="19" t="s">
        <v>80</v>
      </c>
      <c r="BK186" s="206">
        <f>ROUND(I186*H186,2)</f>
        <v>0</v>
      </c>
      <c r="BL186" s="19" t="s">
        <v>171</v>
      </c>
      <c r="BM186" s="205" t="s">
        <v>273</v>
      </c>
    </row>
    <row r="187" spans="1:65" s="13" customFormat="1" ht="11.25">
      <c r="B187" s="207"/>
      <c r="C187" s="208"/>
      <c r="D187" s="209" t="s">
        <v>173</v>
      </c>
      <c r="E187" s="210" t="s">
        <v>20</v>
      </c>
      <c r="F187" s="211" t="s">
        <v>252</v>
      </c>
      <c r="G187" s="208"/>
      <c r="H187" s="210" t="s">
        <v>20</v>
      </c>
      <c r="I187" s="212"/>
      <c r="J187" s="208"/>
      <c r="K187" s="208"/>
      <c r="L187" s="213"/>
      <c r="M187" s="214"/>
      <c r="N187" s="215"/>
      <c r="O187" s="215"/>
      <c r="P187" s="215"/>
      <c r="Q187" s="215"/>
      <c r="R187" s="215"/>
      <c r="S187" s="215"/>
      <c r="T187" s="216"/>
      <c r="AT187" s="217" t="s">
        <v>173</v>
      </c>
      <c r="AU187" s="217" t="s">
        <v>82</v>
      </c>
      <c r="AV187" s="13" t="s">
        <v>80</v>
      </c>
      <c r="AW187" s="13" t="s">
        <v>34</v>
      </c>
      <c r="AX187" s="13" t="s">
        <v>73</v>
      </c>
      <c r="AY187" s="217" t="s">
        <v>163</v>
      </c>
    </row>
    <row r="188" spans="1:65" s="14" customFormat="1" ht="11.25">
      <c r="B188" s="218"/>
      <c r="C188" s="219"/>
      <c r="D188" s="209" t="s">
        <v>173</v>
      </c>
      <c r="E188" s="220" t="s">
        <v>20</v>
      </c>
      <c r="F188" s="221" t="s">
        <v>274</v>
      </c>
      <c r="G188" s="219"/>
      <c r="H188" s="222">
        <v>2.76</v>
      </c>
      <c r="I188" s="223"/>
      <c r="J188" s="219"/>
      <c r="K188" s="219"/>
      <c r="L188" s="224"/>
      <c r="M188" s="225"/>
      <c r="N188" s="226"/>
      <c r="O188" s="226"/>
      <c r="P188" s="226"/>
      <c r="Q188" s="226"/>
      <c r="R188" s="226"/>
      <c r="S188" s="226"/>
      <c r="T188" s="227"/>
      <c r="AT188" s="228" t="s">
        <v>173</v>
      </c>
      <c r="AU188" s="228" t="s">
        <v>82</v>
      </c>
      <c r="AV188" s="14" t="s">
        <v>82</v>
      </c>
      <c r="AW188" s="14" t="s">
        <v>34</v>
      </c>
      <c r="AX188" s="14" t="s">
        <v>80</v>
      </c>
      <c r="AY188" s="228" t="s">
        <v>163</v>
      </c>
    </row>
    <row r="189" spans="1:65" s="2" customFormat="1" ht="14.45" customHeight="1">
      <c r="A189" s="36"/>
      <c r="B189" s="37"/>
      <c r="C189" s="194" t="s">
        <v>275</v>
      </c>
      <c r="D189" s="194" t="s">
        <v>166</v>
      </c>
      <c r="E189" s="195" t="s">
        <v>276</v>
      </c>
      <c r="F189" s="196" t="s">
        <v>277</v>
      </c>
      <c r="G189" s="197" t="s">
        <v>185</v>
      </c>
      <c r="H189" s="198">
        <v>1.8</v>
      </c>
      <c r="I189" s="199"/>
      <c r="J189" s="200">
        <f>ROUND(I189*H189,2)</f>
        <v>0</v>
      </c>
      <c r="K189" s="196" t="s">
        <v>20</v>
      </c>
      <c r="L189" s="41"/>
      <c r="M189" s="201" t="s">
        <v>20</v>
      </c>
      <c r="N189" s="202" t="s">
        <v>44</v>
      </c>
      <c r="O189" s="66"/>
      <c r="P189" s="203">
        <f>O189*H189</f>
        <v>0</v>
      </c>
      <c r="Q189" s="203">
        <v>0.26723000000000002</v>
      </c>
      <c r="R189" s="203">
        <f>Q189*H189</f>
        <v>0.48101400000000005</v>
      </c>
      <c r="S189" s="203">
        <v>0</v>
      </c>
      <c r="T189" s="204">
        <f>S189*H189</f>
        <v>0</v>
      </c>
      <c r="U189" s="36"/>
      <c r="V189" s="36"/>
      <c r="W189" s="36"/>
      <c r="X189" s="36"/>
      <c r="Y189" s="36"/>
      <c r="Z189" s="36"/>
      <c r="AA189" s="36"/>
      <c r="AB189" s="36"/>
      <c r="AC189" s="36"/>
      <c r="AD189" s="36"/>
      <c r="AE189" s="36"/>
      <c r="AR189" s="205" t="s">
        <v>171</v>
      </c>
      <c r="AT189" s="205" t="s">
        <v>166</v>
      </c>
      <c r="AU189" s="205" t="s">
        <v>82</v>
      </c>
      <c r="AY189" s="19" t="s">
        <v>163</v>
      </c>
      <c r="BE189" s="206">
        <f>IF(N189="základní",J189,0)</f>
        <v>0</v>
      </c>
      <c r="BF189" s="206">
        <f>IF(N189="snížená",J189,0)</f>
        <v>0</v>
      </c>
      <c r="BG189" s="206">
        <f>IF(N189="zákl. přenesená",J189,0)</f>
        <v>0</v>
      </c>
      <c r="BH189" s="206">
        <f>IF(N189="sníž. přenesená",J189,0)</f>
        <v>0</v>
      </c>
      <c r="BI189" s="206">
        <f>IF(N189="nulová",J189,0)</f>
        <v>0</v>
      </c>
      <c r="BJ189" s="19" t="s">
        <v>80</v>
      </c>
      <c r="BK189" s="206">
        <f>ROUND(I189*H189,2)</f>
        <v>0</v>
      </c>
      <c r="BL189" s="19" t="s">
        <v>171</v>
      </c>
      <c r="BM189" s="205" t="s">
        <v>278</v>
      </c>
    </row>
    <row r="190" spans="1:65" s="2" customFormat="1" ht="58.5">
      <c r="A190" s="36"/>
      <c r="B190" s="37"/>
      <c r="C190" s="38"/>
      <c r="D190" s="209" t="s">
        <v>187</v>
      </c>
      <c r="E190" s="38"/>
      <c r="F190" s="240" t="s">
        <v>279</v>
      </c>
      <c r="G190" s="38"/>
      <c r="H190" s="38"/>
      <c r="I190" s="117"/>
      <c r="J190" s="38"/>
      <c r="K190" s="38"/>
      <c r="L190" s="41"/>
      <c r="M190" s="241"/>
      <c r="N190" s="242"/>
      <c r="O190" s="66"/>
      <c r="P190" s="66"/>
      <c r="Q190" s="66"/>
      <c r="R190" s="66"/>
      <c r="S190" s="66"/>
      <c r="T190" s="67"/>
      <c r="U190" s="36"/>
      <c r="V190" s="36"/>
      <c r="W190" s="36"/>
      <c r="X190" s="36"/>
      <c r="Y190" s="36"/>
      <c r="Z190" s="36"/>
      <c r="AA190" s="36"/>
      <c r="AB190" s="36"/>
      <c r="AC190" s="36"/>
      <c r="AD190" s="36"/>
      <c r="AE190" s="36"/>
      <c r="AT190" s="19" t="s">
        <v>187</v>
      </c>
      <c r="AU190" s="19" t="s">
        <v>82</v>
      </c>
    </row>
    <row r="191" spans="1:65" s="13" customFormat="1" ht="11.25">
      <c r="B191" s="207"/>
      <c r="C191" s="208"/>
      <c r="D191" s="209" t="s">
        <v>173</v>
      </c>
      <c r="E191" s="210" t="s">
        <v>20</v>
      </c>
      <c r="F191" s="211" t="s">
        <v>280</v>
      </c>
      <c r="G191" s="208"/>
      <c r="H191" s="210" t="s">
        <v>20</v>
      </c>
      <c r="I191" s="212"/>
      <c r="J191" s="208"/>
      <c r="K191" s="208"/>
      <c r="L191" s="213"/>
      <c r="M191" s="214"/>
      <c r="N191" s="215"/>
      <c r="O191" s="215"/>
      <c r="P191" s="215"/>
      <c r="Q191" s="215"/>
      <c r="R191" s="215"/>
      <c r="S191" s="215"/>
      <c r="T191" s="216"/>
      <c r="AT191" s="217" t="s">
        <v>173</v>
      </c>
      <c r="AU191" s="217" t="s">
        <v>82</v>
      </c>
      <c r="AV191" s="13" t="s">
        <v>80</v>
      </c>
      <c r="AW191" s="13" t="s">
        <v>34</v>
      </c>
      <c r="AX191" s="13" t="s">
        <v>73</v>
      </c>
      <c r="AY191" s="217" t="s">
        <v>163</v>
      </c>
    </row>
    <row r="192" spans="1:65" s="13" customFormat="1" ht="11.25">
      <c r="B192" s="207"/>
      <c r="C192" s="208"/>
      <c r="D192" s="209" t="s">
        <v>173</v>
      </c>
      <c r="E192" s="210" t="s">
        <v>20</v>
      </c>
      <c r="F192" s="211" t="s">
        <v>281</v>
      </c>
      <c r="G192" s="208"/>
      <c r="H192" s="210" t="s">
        <v>20</v>
      </c>
      <c r="I192" s="212"/>
      <c r="J192" s="208"/>
      <c r="K192" s="208"/>
      <c r="L192" s="213"/>
      <c r="M192" s="214"/>
      <c r="N192" s="215"/>
      <c r="O192" s="215"/>
      <c r="P192" s="215"/>
      <c r="Q192" s="215"/>
      <c r="R192" s="215"/>
      <c r="S192" s="215"/>
      <c r="T192" s="216"/>
      <c r="AT192" s="217" t="s">
        <v>173</v>
      </c>
      <c r="AU192" s="217" t="s">
        <v>82</v>
      </c>
      <c r="AV192" s="13" t="s">
        <v>80</v>
      </c>
      <c r="AW192" s="13" t="s">
        <v>34</v>
      </c>
      <c r="AX192" s="13" t="s">
        <v>73</v>
      </c>
      <c r="AY192" s="217" t="s">
        <v>163</v>
      </c>
    </row>
    <row r="193" spans="1:65" s="14" customFormat="1" ht="11.25">
      <c r="B193" s="218"/>
      <c r="C193" s="219"/>
      <c r="D193" s="209" t="s">
        <v>173</v>
      </c>
      <c r="E193" s="220" t="s">
        <v>20</v>
      </c>
      <c r="F193" s="221" t="s">
        <v>282</v>
      </c>
      <c r="G193" s="219"/>
      <c r="H193" s="222">
        <v>1.8</v>
      </c>
      <c r="I193" s="223"/>
      <c r="J193" s="219"/>
      <c r="K193" s="219"/>
      <c r="L193" s="224"/>
      <c r="M193" s="225"/>
      <c r="N193" s="226"/>
      <c r="O193" s="226"/>
      <c r="P193" s="226"/>
      <c r="Q193" s="226"/>
      <c r="R193" s="226"/>
      <c r="S193" s="226"/>
      <c r="T193" s="227"/>
      <c r="AT193" s="228" t="s">
        <v>173</v>
      </c>
      <c r="AU193" s="228" t="s">
        <v>82</v>
      </c>
      <c r="AV193" s="14" t="s">
        <v>82</v>
      </c>
      <c r="AW193" s="14" t="s">
        <v>34</v>
      </c>
      <c r="AX193" s="14" t="s">
        <v>80</v>
      </c>
      <c r="AY193" s="228" t="s">
        <v>163</v>
      </c>
    </row>
    <row r="194" spans="1:65" s="12" customFormat="1" ht="22.9" customHeight="1">
      <c r="B194" s="178"/>
      <c r="C194" s="179"/>
      <c r="D194" s="180" t="s">
        <v>72</v>
      </c>
      <c r="E194" s="192" t="s">
        <v>171</v>
      </c>
      <c r="F194" s="192" t="s">
        <v>283</v>
      </c>
      <c r="G194" s="179"/>
      <c r="H194" s="179"/>
      <c r="I194" s="182"/>
      <c r="J194" s="193">
        <f>BK194</f>
        <v>0</v>
      </c>
      <c r="K194" s="179"/>
      <c r="L194" s="184"/>
      <c r="M194" s="185"/>
      <c r="N194" s="186"/>
      <c r="O194" s="186"/>
      <c r="P194" s="187">
        <f>SUM(P195:P213)</f>
        <v>0</v>
      </c>
      <c r="Q194" s="186"/>
      <c r="R194" s="187">
        <f>SUM(R195:R213)</f>
        <v>5.0739999999999998</v>
      </c>
      <c r="S194" s="186"/>
      <c r="T194" s="188">
        <f>SUM(T195:T213)</f>
        <v>0</v>
      </c>
      <c r="AR194" s="189" t="s">
        <v>80</v>
      </c>
      <c r="AT194" s="190" t="s">
        <v>72</v>
      </c>
      <c r="AU194" s="190" t="s">
        <v>80</v>
      </c>
      <c r="AY194" s="189" t="s">
        <v>163</v>
      </c>
      <c r="BK194" s="191">
        <f>SUM(BK195:BK213)</f>
        <v>0</v>
      </c>
    </row>
    <row r="195" spans="1:65" s="2" customFormat="1" ht="28.5" customHeight="1">
      <c r="A195" s="36"/>
      <c r="B195" s="37"/>
      <c r="C195" s="194" t="s">
        <v>284</v>
      </c>
      <c r="D195" s="194" t="s">
        <v>166</v>
      </c>
      <c r="E195" s="195" t="s">
        <v>285</v>
      </c>
      <c r="F195" s="196" t="s">
        <v>286</v>
      </c>
      <c r="G195" s="197" t="s">
        <v>194</v>
      </c>
      <c r="H195" s="198">
        <v>56</v>
      </c>
      <c r="I195" s="199"/>
      <c r="J195" s="200">
        <f>ROUND(I195*H195,2)</f>
        <v>0</v>
      </c>
      <c r="K195" s="196" t="s">
        <v>170</v>
      </c>
      <c r="L195" s="41"/>
      <c r="M195" s="201" t="s">
        <v>20</v>
      </c>
      <c r="N195" s="202" t="s">
        <v>44</v>
      </c>
      <c r="O195" s="66"/>
      <c r="P195" s="203">
        <f>O195*H195</f>
        <v>0</v>
      </c>
      <c r="Q195" s="203">
        <v>5.8999999999999997E-2</v>
      </c>
      <c r="R195" s="203">
        <f>Q195*H195</f>
        <v>3.3039999999999998</v>
      </c>
      <c r="S195" s="203">
        <v>0</v>
      </c>
      <c r="T195" s="204">
        <f>S195*H195</f>
        <v>0</v>
      </c>
      <c r="U195" s="36"/>
      <c r="V195" s="36"/>
      <c r="W195" s="36"/>
      <c r="X195" s="36"/>
      <c r="Y195" s="36"/>
      <c r="Z195" s="36"/>
      <c r="AA195" s="36"/>
      <c r="AB195" s="36"/>
      <c r="AC195" s="36"/>
      <c r="AD195" s="36"/>
      <c r="AE195" s="36"/>
      <c r="AR195" s="205" t="s">
        <v>171</v>
      </c>
      <c r="AT195" s="205" t="s">
        <v>166</v>
      </c>
      <c r="AU195" s="205" t="s">
        <v>82</v>
      </c>
      <c r="AY195" s="19" t="s">
        <v>163</v>
      </c>
      <c r="BE195" s="206">
        <f>IF(N195="základní",J195,0)</f>
        <v>0</v>
      </c>
      <c r="BF195" s="206">
        <f>IF(N195="snížená",J195,0)</f>
        <v>0</v>
      </c>
      <c r="BG195" s="206">
        <f>IF(N195="zákl. přenesená",J195,0)</f>
        <v>0</v>
      </c>
      <c r="BH195" s="206">
        <f>IF(N195="sníž. přenesená",J195,0)</f>
        <v>0</v>
      </c>
      <c r="BI195" s="206">
        <f>IF(N195="nulová",J195,0)</f>
        <v>0</v>
      </c>
      <c r="BJ195" s="19" t="s">
        <v>80</v>
      </c>
      <c r="BK195" s="206">
        <f>ROUND(I195*H195,2)</f>
        <v>0</v>
      </c>
      <c r="BL195" s="19" t="s">
        <v>171</v>
      </c>
      <c r="BM195" s="205" t="s">
        <v>287</v>
      </c>
    </row>
    <row r="196" spans="1:65" s="13" customFormat="1" ht="11.25">
      <c r="B196" s="207"/>
      <c r="C196" s="208"/>
      <c r="D196" s="209" t="s">
        <v>173</v>
      </c>
      <c r="E196" s="210" t="s">
        <v>20</v>
      </c>
      <c r="F196" s="211" t="s">
        <v>288</v>
      </c>
      <c r="G196" s="208"/>
      <c r="H196" s="210" t="s">
        <v>20</v>
      </c>
      <c r="I196" s="212"/>
      <c r="J196" s="208"/>
      <c r="K196" s="208"/>
      <c r="L196" s="213"/>
      <c r="M196" s="214"/>
      <c r="N196" s="215"/>
      <c r="O196" s="215"/>
      <c r="P196" s="215"/>
      <c r="Q196" s="215"/>
      <c r="R196" s="215"/>
      <c r="S196" s="215"/>
      <c r="T196" s="216"/>
      <c r="AT196" s="217" t="s">
        <v>173</v>
      </c>
      <c r="AU196" s="217" t="s">
        <v>82</v>
      </c>
      <c r="AV196" s="13" t="s">
        <v>80</v>
      </c>
      <c r="AW196" s="13" t="s">
        <v>34</v>
      </c>
      <c r="AX196" s="13" t="s">
        <v>73</v>
      </c>
      <c r="AY196" s="217" t="s">
        <v>163</v>
      </c>
    </row>
    <row r="197" spans="1:65" s="14" customFormat="1" ht="11.25">
      <c r="B197" s="218"/>
      <c r="C197" s="219"/>
      <c r="D197" s="209" t="s">
        <v>173</v>
      </c>
      <c r="E197" s="220" t="s">
        <v>20</v>
      </c>
      <c r="F197" s="221" t="s">
        <v>289</v>
      </c>
      <c r="G197" s="219"/>
      <c r="H197" s="222">
        <v>8</v>
      </c>
      <c r="I197" s="223"/>
      <c r="J197" s="219"/>
      <c r="K197" s="219"/>
      <c r="L197" s="224"/>
      <c r="M197" s="225"/>
      <c r="N197" s="226"/>
      <c r="O197" s="226"/>
      <c r="P197" s="226"/>
      <c r="Q197" s="226"/>
      <c r="R197" s="226"/>
      <c r="S197" s="226"/>
      <c r="T197" s="227"/>
      <c r="AT197" s="228" t="s">
        <v>173</v>
      </c>
      <c r="AU197" s="228" t="s">
        <v>82</v>
      </c>
      <c r="AV197" s="14" t="s">
        <v>82</v>
      </c>
      <c r="AW197" s="14" t="s">
        <v>34</v>
      </c>
      <c r="AX197" s="14" t="s">
        <v>73</v>
      </c>
      <c r="AY197" s="228" t="s">
        <v>163</v>
      </c>
    </row>
    <row r="198" spans="1:65" s="14" customFormat="1" ht="11.25">
      <c r="B198" s="218"/>
      <c r="C198" s="219"/>
      <c r="D198" s="209" t="s">
        <v>173</v>
      </c>
      <c r="E198" s="220" t="s">
        <v>20</v>
      </c>
      <c r="F198" s="221" t="s">
        <v>290</v>
      </c>
      <c r="G198" s="219"/>
      <c r="H198" s="222">
        <v>16</v>
      </c>
      <c r="I198" s="223"/>
      <c r="J198" s="219"/>
      <c r="K198" s="219"/>
      <c r="L198" s="224"/>
      <c r="M198" s="225"/>
      <c r="N198" s="226"/>
      <c r="O198" s="226"/>
      <c r="P198" s="226"/>
      <c r="Q198" s="226"/>
      <c r="R198" s="226"/>
      <c r="S198" s="226"/>
      <c r="T198" s="227"/>
      <c r="AT198" s="228" t="s">
        <v>173</v>
      </c>
      <c r="AU198" s="228" t="s">
        <v>82</v>
      </c>
      <c r="AV198" s="14" t="s">
        <v>82</v>
      </c>
      <c r="AW198" s="14" t="s">
        <v>34</v>
      </c>
      <c r="AX198" s="14" t="s">
        <v>73</v>
      </c>
      <c r="AY198" s="228" t="s">
        <v>163</v>
      </c>
    </row>
    <row r="199" spans="1:65" s="14" customFormat="1" ht="11.25">
      <c r="B199" s="218"/>
      <c r="C199" s="219"/>
      <c r="D199" s="209" t="s">
        <v>173</v>
      </c>
      <c r="E199" s="220" t="s">
        <v>20</v>
      </c>
      <c r="F199" s="221" t="s">
        <v>291</v>
      </c>
      <c r="G199" s="219"/>
      <c r="H199" s="222">
        <v>12</v>
      </c>
      <c r="I199" s="223"/>
      <c r="J199" s="219"/>
      <c r="K199" s="219"/>
      <c r="L199" s="224"/>
      <c r="M199" s="225"/>
      <c r="N199" s="226"/>
      <c r="O199" s="226"/>
      <c r="P199" s="226"/>
      <c r="Q199" s="226"/>
      <c r="R199" s="226"/>
      <c r="S199" s="226"/>
      <c r="T199" s="227"/>
      <c r="AT199" s="228" t="s">
        <v>173</v>
      </c>
      <c r="AU199" s="228" t="s">
        <v>82</v>
      </c>
      <c r="AV199" s="14" t="s">
        <v>82</v>
      </c>
      <c r="AW199" s="14" t="s">
        <v>34</v>
      </c>
      <c r="AX199" s="14" t="s">
        <v>73</v>
      </c>
      <c r="AY199" s="228" t="s">
        <v>163</v>
      </c>
    </row>
    <row r="200" spans="1:65" s="14" customFormat="1" ht="11.25">
      <c r="B200" s="218"/>
      <c r="C200" s="219"/>
      <c r="D200" s="209" t="s">
        <v>173</v>
      </c>
      <c r="E200" s="220" t="s">
        <v>20</v>
      </c>
      <c r="F200" s="221" t="s">
        <v>292</v>
      </c>
      <c r="G200" s="219"/>
      <c r="H200" s="222">
        <v>20</v>
      </c>
      <c r="I200" s="223"/>
      <c r="J200" s="219"/>
      <c r="K200" s="219"/>
      <c r="L200" s="224"/>
      <c r="M200" s="225"/>
      <c r="N200" s="226"/>
      <c r="O200" s="226"/>
      <c r="P200" s="226"/>
      <c r="Q200" s="226"/>
      <c r="R200" s="226"/>
      <c r="S200" s="226"/>
      <c r="T200" s="227"/>
      <c r="AT200" s="228" t="s">
        <v>173</v>
      </c>
      <c r="AU200" s="228" t="s">
        <v>82</v>
      </c>
      <c r="AV200" s="14" t="s">
        <v>82</v>
      </c>
      <c r="AW200" s="14" t="s">
        <v>34</v>
      </c>
      <c r="AX200" s="14" t="s">
        <v>73</v>
      </c>
      <c r="AY200" s="228" t="s">
        <v>163</v>
      </c>
    </row>
    <row r="201" spans="1:65" s="15" customFormat="1" ht="11.25">
      <c r="B201" s="229"/>
      <c r="C201" s="230"/>
      <c r="D201" s="209" t="s">
        <v>173</v>
      </c>
      <c r="E201" s="231" t="s">
        <v>20</v>
      </c>
      <c r="F201" s="232" t="s">
        <v>178</v>
      </c>
      <c r="G201" s="230"/>
      <c r="H201" s="233">
        <v>56</v>
      </c>
      <c r="I201" s="234"/>
      <c r="J201" s="230"/>
      <c r="K201" s="230"/>
      <c r="L201" s="235"/>
      <c r="M201" s="236"/>
      <c r="N201" s="237"/>
      <c r="O201" s="237"/>
      <c r="P201" s="237"/>
      <c r="Q201" s="237"/>
      <c r="R201" s="237"/>
      <c r="S201" s="237"/>
      <c r="T201" s="238"/>
      <c r="AT201" s="239" t="s">
        <v>173</v>
      </c>
      <c r="AU201" s="239" t="s">
        <v>82</v>
      </c>
      <c r="AV201" s="15" t="s">
        <v>171</v>
      </c>
      <c r="AW201" s="15" t="s">
        <v>34</v>
      </c>
      <c r="AX201" s="15" t="s">
        <v>80</v>
      </c>
      <c r="AY201" s="239" t="s">
        <v>163</v>
      </c>
    </row>
    <row r="202" spans="1:65" s="2" customFormat="1" ht="14.45" customHeight="1">
      <c r="A202" s="36"/>
      <c r="B202" s="37"/>
      <c r="C202" s="194" t="s">
        <v>293</v>
      </c>
      <c r="D202" s="194" t="s">
        <v>166</v>
      </c>
      <c r="E202" s="195" t="s">
        <v>294</v>
      </c>
      <c r="F202" s="196" t="s">
        <v>295</v>
      </c>
      <c r="G202" s="197" t="s">
        <v>194</v>
      </c>
      <c r="H202" s="198">
        <v>15</v>
      </c>
      <c r="I202" s="199"/>
      <c r="J202" s="200">
        <f>ROUND(I202*H202,2)</f>
        <v>0</v>
      </c>
      <c r="K202" s="196" t="s">
        <v>20</v>
      </c>
      <c r="L202" s="41"/>
      <c r="M202" s="201" t="s">
        <v>20</v>
      </c>
      <c r="N202" s="202" t="s">
        <v>44</v>
      </c>
      <c r="O202" s="66"/>
      <c r="P202" s="203">
        <f>O202*H202</f>
        <v>0</v>
      </c>
      <c r="Q202" s="203">
        <v>5.8999999999999997E-2</v>
      </c>
      <c r="R202" s="203">
        <f>Q202*H202</f>
        <v>0.88500000000000001</v>
      </c>
      <c r="S202" s="203">
        <v>0</v>
      </c>
      <c r="T202" s="204">
        <f>S202*H202</f>
        <v>0</v>
      </c>
      <c r="U202" s="36"/>
      <c r="V202" s="36"/>
      <c r="W202" s="36"/>
      <c r="X202" s="36"/>
      <c r="Y202" s="36"/>
      <c r="Z202" s="36"/>
      <c r="AA202" s="36"/>
      <c r="AB202" s="36"/>
      <c r="AC202" s="36"/>
      <c r="AD202" s="36"/>
      <c r="AE202" s="36"/>
      <c r="AR202" s="205" t="s">
        <v>171</v>
      </c>
      <c r="AT202" s="205" t="s">
        <v>166</v>
      </c>
      <c r="AU202" s="205" t="s">
        <v>82</v>
      </c>
      <c r="AY202" s="19" t="s">
        <v>163</v>
      </c>
      <c r="BE202" s="206">
        <f>IF(N202="základní",J202,0)</f>
        <v>0</v>
      </c>
      <c r="BF202" s="206">
        <f>IF(N202="snížená",J202,0)</f>
        <v>0</v>
      </c>
      <c r="BG202" s="206">
        <f>IF(N202="zákl. přenesená",J202,0)</f>
        <v>0</v>
      </c>
      <c r="BH202" s="206">
        <f>IF(N202="sníž. přenesená",J202,0)</f>
        <v>0</v>
      </c>
      <c r="BI202" s="206">
        <f>IF(N202="nulová",J202,0)</f>
        <v>0</v>
      </c>
      <c r="BJ202" s="19" t="s">
        <v>80</v>
      </c>
      <c r="BK202" s="206">
        <f>ROUND(I202*H202,2)</f>
        <v>0</v>
      </c>
      <c r="BL202" s="19" t="s">
        <v>171</v>
      </c>
      <c r="BM202" s="205" t="s">
        <v>296</v>
      </c>
    </row>
    <row r="203" spans="1:65" s="13" customFormat="1" ht="11.25">
      <c r="B203" s="207"/>
      <c r="C203" s="208"/>
      <c r="D203" s="209" t="s">
        <v>173</v>
      </c>
      <c r="E203" s="210" t="s">
        <v>20</v>
      </c>
      <c r="F203" s="211" t="s">
        <v>297</v>
      </c>
      <c r="G203" s="208"/>
      <c r="H203" s="210" t="s">
        <v>20</v>
      </c>
      <c r="I203" s="212"/>
      <c r="J203" s="208"/>
      <c r="K203" s="208"/>
      <c r="L203" s="213"/>
      <c r="M203" s="214"/>
      <c r="N203" s="215"/>
      <c r="O203" s="215"/>
      <c r="P203" s="215"/>
      <c r="Q203" s="215"/>
      <c r="R203" s="215"/>
      <c r="S203" s="215"/>
      <c r="T203" s="216"/>
      <c r="AT203" s="217" t="s">
        <v>173</v>
      </c>
      <c r="AU203" s="217" t="s">
        <v>82</v>
      </c>
      <c r="AV203" s="13" t="s">
        <v>80</v>
      </c>
      <c r="AW203" s="13" t="s">
        <v>34</v>
      </c>
      <c r="AX203" s="13" t="s">
        <v>73</v>
      </c>
      <c r="AY203" s="217" t="s">
        <v>163</v>
      </c>
    </row>
    <row r="204" spans="1:65" s="14" customFormat="1" ht="11.25">
      <c r="B204" s="218"/>
      <c r="C204" s="219"/>
      <c r="D204" s="209" t="s">
        <v>173</v>
      </c>
      <c r="E204" s="220" t="s">
        <v>20</v>
      </c>
      <c r="F204" s="221" t="s">
        <v>257</v>
      </c>
      <c r="G204" s="219"/>
      <c r="H204" s="222">
        <v>13</v>
      </c>
      <c r="I204" s="223"/>
      <c r="J204" s="219"/>
      <c r="K204" s="219"/>
      <c r="L204" s="224"/>
      <c r="M204" s="225"/>
      <c r="N204" s="226"/>
      <c r="O204" s="226"/>
      <c r="P204" s="226"/>
      <c r="Q204" s="226"/>
      <c r="R204" s="226"/>
      <c r="S204" s="226"/>
      <c r="T204" s="227"/>
      <c r="AT204" s="228" t="s">
        <v>173</v>
      </c>
      <c r="AU204" s="228" t="s">
        <v>82</v>
      </c>
      <c r="AV204" s="14" t="s">
        <v>82</v>
      </c>
      <c r="AW204" s="14" t="s">
        <v>34</v>
      </c>
      <c r="AX204" s="14" t="s">
        <v>73</v>
      </c>
      <c r="AY204" s="228" t="s">
        <v>163</v>
      </c>
    </row>
    <row r="205" spans="1:65" s="13" customFormat="1" ht="11.25">
      <c r="B205" s="207"/>
      <c r="C205" s="208"/>
      <c r="D205" s="209" t="s">
        <v>173</v>
      </c>
      <c r="E205" s="210" t="s">
        <v>20</v>
      </c>
      <c r="F205" s="211" t="s">
        <v>298</v>
      </c>
      <c r="G205" s="208"/>
      <c r="H205" s="210" t="s">
        <v>20</v>
      </c>
      <c r="I205" s="212"/>
      <c r="J205" s="208"/>
      <c r="K205" s="208"/>
      <c r="L205" s="213"/>
      <c r="M205" s="214"/>
      <c r="N205" s="215"/>
      <c r="O205" s="215"/>
      <c r="P205" s="215"/>
      <c r="Q205" s="215"/>
      <c r="R205" s="215"/>
      <c r="S205" s="215"/>
      <c r="T205" s="216"/>
      <c r="AT205" s="217" t="s">
        <v>173</v>
      </c>
      <c r="AU205" s="217" t="s">
        <v>82</v>
      </c>
      <c r="AV205" s="13" t="s">
        <v>80</v>
      </c>
      <c r="AW205" s="13" t="s">
        <v>34</v>
      </c>
      <c r="AX205" s="13" t="s">
        <v>73</v>
      </c>
      <c r="AY205" s="217" t="s">
        <v>163</v>
      </c>
    </row>
    <row r="206" spans="1:65" s="14" customFormat="1" ht="11.25">
      <c r="B206" s="218"/>
      <c r="C206" s="219"/>
      <c r="D206" s="209" t="s">
        <v>173</v>
      </c>
      <c r="E206" s="220" t="s">
        <v>20</v>
      </c>
      <c r="F206" s="221" t="s">
        <v>82</v>
      </c>
      <c r="G206" s="219"/>
      <c r="H206" s="222">
        <v>2</v>
      </c>
      <c r="I206" s="223"/>
      <c r="J206" s="219"/>
      <c r="K206" s="219"/>
      <c r="L206" s="224"/>
      <c r="M206" s="225"/>
      <c r="N206" s="226"/>
      <c r="O206" s="226"/>
      <c r="P206" s="226"/>
      <c r="Q206" s="226"/>
      <c r="R206" s="226"/>
      <c r="S206" s="226"/>
      <c r="T206" s="227"/>
      <c r="AT206" s="228" t="s">
        <v>173</v>
      </c>
      <c r="AU206" s="228" t="s">
        <v>82</v>
      </c>
      <c r="AV206" s="14" t="s">
        <v>82</v>
      </c>
      <c r="AW206" s="14" t="s">
        <v>34</v>
      </c>
      <c r="AX206" s="14" t="s">
        <v>73</v>
      </c>
      <c r="AY206" s="228" t="s">
        <v>163</v>
      </c>
    </row>
    <row r="207" spans="1:65" s="15" customFormat="1" ht="11.25">
      <c r="B207" s="229"/>
      <c r="C207" s="230"/>
      <c r="D207" s="209" t="s">
        <v>173</v>
      </c>
      <c r="E207" s="231" t="s">
        <v>20</v>
      </c>
      <c r="F207" s="232" t="s">
        <v>178</v>
      </c>
      <c r="G207" s="230"/>
      <c r="H207" s="233">
        <v>15</v>
      </c>
      <c r="I207" s="234"/>
      <c r="J207" s="230"/>
      <c r="K207" s="230"/>
      <c r="L207" s="235"/>
      <c r="M207" s="236"/>
      <c r="N207" s="237"/>
      <c r="O207" s="237"/>
      <c r="P207" s="237"/>
      <c r="Q207" s="237"/>
      <c r="R207" s="237"/>
      <c r="S207" s="237"/>
      <c r="T207" s="238"/>
      <c r="AT207" s="239" t="s">
        <v>173</v>
      </c>
      <c r="AU207" s="239" t="s">
        <v>82</v>
      </c>
      <c r="AV207" s="15" t="s">
        <v>171</v>
      </c>
      <c r="AW207" s="15" t="s">
        <v>34</v>
      </c>
      <c r="AX207" s="15" t="s">
        <v>80</v>
      </c>
      <c r="AY207" s="239" t="s">
        <v>163</v>
      </c>
    </row>
    <row r="208" spans="1:65" s="2" customFormat="1" ht="14.45" customHeight="1">
      <c r="A208" s="36"/>
      <c r="B208" s="37"/>
      <c r="C208" s="194" t="s">
        <v>299</v>
      </c>
      <c r="D208" s="194" t="s">
        <v>166</v>
      </c>
      <c r="E208" s="195" t="s">
        <v>300</v>
      </c>
      <c r="F208" s="196" t="s">
        <v>301</v>
      </c>
      <c r="G208" s="197" t="s">
        <v>194</v>
      </c>
      <c r="H208" s="198">
        <v>2</v>
      </c>
      <c r="I208" s="199"/>
      <c r="J208" s="200">
        <f>ROUND(I208*H208,2)</f>
        <v>0</v>
      </c>
      <c r="K208" s="196" t="s">
        <v>20</v>
      </c>
      <c r="L208" s="41"/>
      <c r="M208" s="201" t="s">
        <v>20</v>
      </c>
      <c r="N208" s="202" t="s">
        <v>44</v>
      </c>
      <c r="O208" s="66"/>
      <c r="P208" s="203">
        <f>O208*H208</f>
        <v>0</v>
      </c>
      <c r="Q208" s="203">
        <v>5.8999999999999997E-2</v>
      </c>
      <c r="R208" s="203">
        <f>Q208*H208</f>
        <v>0.11799999999999999</v>
      </c>
      <c r="S208" s="203">
        <v>0</v>
      </c>
      <c r="T208" s="204">
        <f>S208*H208</f>
        <v>0</v>
      </c>
      <c r="U208" s="36"/>
      <c r="V208" s="36"/>
      <c r="W208" s="36"/>
      <c r="X208" s="36"/>
      <c r="Y208" s="36"/>
      <c r="Z208" s="36"/>
      <c r="AA208" s="36"/>
      <c r="AB208" s="36"/>
      <c r="AC208" s="36"/>
      <c r="AD208" s="36"/>
      <c r="AE208" s="36"/>
      <c r="AR208" s="205" t="s">
        <v>171</v>
      </c>
      <c r="AT208" s="205" t="s">
        <v>166</v>
      </c>
      <c r="AU208" s="205" t="s">
        <v>82</v>
      </c>
      <c r="AY208" s="19" t="s">
        <v>163</v>
      </c>
      <c r="BE208" s="206">
        <f>IF(N208="základní",J208,0)</f>
        <v>0</v>
      </c>
      <c r="BF208" s="206">
        <f>IF(N208="snížená",J208,0)</f>
        <v>0</v>
      </c>
      <c r="BG208" s="206">
        <f>IF(N208="zákl. přenesená",J208,0)</f>
        <v>0</v>
      </c>
      <c r="BH208" s="206">
        <f>IF(N208="sníž. přenesená",J208,0)</f>
        <v>0</v>
      </c>
      <c r="BI208" s="206">
        <f>IF(N208="nulová",J208,0)</f>
        <v>0</v>
      </c>
      <c r="BJ208" s="19" t="s">
        <v>80</v>
      </c>
      <c r="BK208" s="206">
        <f>ROUND(I208*H208,2)</f>
        <v>0</v>
      </c>
      <c r="BL208" s="19" t="s">
        <v>171</v>
      </c>
      <c r="BM208" s="205" t="s">
        <v>302</v>
      </c>
    </row>
    <row r="209" spans="1:65" s="13" customFormat="1" ht="11.25">
      <c r="B209" s="207"/>
      <c r="C209" s="208"/>
      <c r="D209" s="209" t="s">
        <v>173</v>
      </c>
      <c r="E209" s="210" t="s">
        <v>20</v>
      </c>
      <c r="F209" s="211" t="s">
        <v>298</v>
      </c>
      <c r="G209" s="208"/>
      <c r="H209" s="210" t="s">
        <v>20</v>
      </c>
      <c r="I209" s="212"/>
      <c r="J209" s="208"/>
      <c r="K209" s="208"/>
      <c r="L209" s="213"/>
      <c r="M209" s="214"/>
      <c r="N209" s="215"/>
      <c r="O209" s="215"/>
      <c r="P209" s="215"/>
      <c r="Q209" s="215"/>
      <c r="R209" s="215"/>
      <c r="S209" s="215"/>
      <c r="T209" s="216"/>
      <c r="AT209" s="217" t="s">
        <v>173</v>
      </c>
      <c r="AU209" s="217" t="s">
        <v>82</v>
      </c>
      <c r="AV209" s="13" t="s">
        <v>80</v>
      </c>
      <c r="AW209" s="13" t="s">
        <v>34</v>
      </c>
      <c r="AX209" s="13" t="s">
        <v>73</v>
      </c>
      <c r="AY209" s="217" t="s">
        <v>163</v>
      </c>
    </row>
    <row r="210" spans="1:65" s="14" customFormat="1" ht="11.25">
      <c r="B210" s="218"/>
      <c r="C210" s="219"/>
      <c r="D210" s="209" t="s">
        <v>173</v>
      </c>
      <c r="E210" s="220" t="s">
        <v>20</v>
      </c>
      <c r="F210" s="221" t="s">
        <v>82</v>
      </c>
      <c r="G210" s="219"/>
      <c r="H210" s="222">
        <v>2</v>
      </c>
      <c r="I210" s="223"/>
      <c r="J210" s="219"/>
      <c r="K210" s="219"/>
      <c r="L210" s="224"/>
      <c r="M210" s="225"/>
      <c r="N210" s="226"/>
      <c r="O210" s="226"/>
      <c r="P210" s="226"/>
      <c r="Q210" s="226"/>
      <c r="R210" s="226"/>
      <c r="S210" s="226"/>
      <c r="T210" s="227"/>
      <c r="AT210" s="228" t="s">
        <v>173</v>
      </c>
      <c r="AU210" s="228" t="s">
        <v>82</v>
      </c>
      <c r="AV210" s="14" t="s">
        <v>82</v>
      </c>
      <c r="AW210" s="14" t="s">
        <v>34</v>
      </c>
      <c r="AX210" s="14" t="s">
        <v>80</v>
      </c>
      <c r="AY210" s="228" t="s">
        <v>163</v>
      </c>
    </row>
    <row r="211" spans="1:65" s="2" customFormat="1" ht="29.25" customHeight="1">
      <c r="A211" s="36"/>
      <c r="B211" s="37"/>
      <c r="C211" s="194" t="s">
        <v>303</v>
      </c>
      <c r="D211" s="194" t="s">
        <v>166</v>
      </c>
      <c r="E211" s="195" t="s">
        <v>304</v>
      </c>
      <c r="F211" s="196" t="s">
        <v>286</v>
      </c>
      <c r="G211" s="197" t="s">
        <v>194</v>
      </c>
      <c r="H211" s="198">
        <v>13</v>
      </c>
      <c r="I211" s="199"/>
      <c r="J211" s="200">
        <f>ROUND(I211*H211,2)</f>
        <v>0</v>
      </c>
      <c r="K211" s="196" t="s">
        <v>170</v>
      </c>
      <c r="L211" s="41"/>
      <c r="M211" s="201" t="s">
        <v>20</v>
      </c>
      <c r="N211" s="202" t="s">
        <v>44</v>
      </c>
      <c r="O211" s="66"/>
      <c r="P211" s="203">
        <f>O211*H211</f>
        <v>0</v>
      </c>
      <c r="Q211" s="203">
        <v>5.8999999999999997E-2</v>
      </c>
      <c r="R211" s="203">
        <f>Q211*H211</f>
        <v>0.7669999999999999</v>
      </c>
      <c r="S211" s="203">
        <v>0</v>
      </c>
      <c r="T211" s="204">
        <f>S211*H211</f>
        <v>0</v>
      </c>
      <c r="U211" s="36"/>
      <c r="V211" s="36"/>
      <c r="W211" s="36"/>
      <c r="X211" s="36"/>
      <c r="Y211" s="36"/>
      <c r="Z211" s="36"/>
      <c r="AA211" s="36"/>
      <c r="AB211" s="36"/>
      <c r="AC211" s="36"/>
      <c r="AD211" s="36"/>
      <c r="AE211" s="36"/>
      <c r="AR211" s="205" t="s">
        <v>171</v>
      </c>
      <c r="AT211" s="205" t="s">
        <v>166</v>
      </c>
      <c r="AU211" s="205" t="s">
        <v>82</v>
      </c>
      <c r="AY211" s="19" t="s">
        <v>163</v>
      </c>
      <c r="BE211" s="206">
        <f>IF(N211="základní",J211,0)</f>
        <v>0</v>
      </c>
      <c r="BF211" s="206">
        <f>IF(N211="snížená",J211,0)</f>
        <v>0</v>
      </c>
      <c r="BG211" s="206">
        <f>IF(N211="zákl. přenesená",J211,0)</f>
        <v>0</v>
      </c>
      <c r="BH211" s="206">
        <f>IF(N211="sníž. přenesená",J211,0)</f>
        <v>0</v>
      </c>
      <c r="BI211" s="206">
        <f>IF(N211="nulová",J211,0)</f>
        <v>0</v>
      </c>
      <c r="BJ211" s="19" t="s">
        <v>80</v>
      </c>
      <c r="BK211" s="206">
        <f>ROUND(I211*H211,2)</f>
        <v>0</v>
      </c>
      <c r="BL211" s="19" t="s">
        <v>171</v>
      </c>
      <c r="BM211" s="205" t="s">
        <v>305</v>
      </c>
    </row>
    <row r="212" spans="1:65" s="13" customFormat="1" ht="11.25">
      <c r="B212" s="207"/>
      <c r="C212" s="208"/>
      <c r="D212" s="209" t="s">
        <v>173</v>
      </c>
      <c r="E212" s="210" t="s">
        <v>20</v>
      </c>
      <c r="F212" s="211" t="s">
        <v>297</v>
      </c>
      <c r="G212" s="208"/>
      <c r="H212" s="210" t="s">
        <v>20</v>
      </c>
      <c r="I212" s="212"/>
      <c r="J212" s="208"/>
      <c r="K212" s="208"/>
      <c r="L212" s="213"/>
      <c r="M212" s="214"/>
      <c r="N212" s="215"/>
      <c r="O212" s="215"/>
      <c r="P212" s="215"/>
      <c r="Q212" s="215"/>
      <c r="R212" s="215"/>
      <c r="S212" s="215"/>
      <c r="T212" s="216"/>
      <c r="AT212" s="217" t="s">
        <v>173</v>
      </c>
      <c r="AU212" s="217" t="s">
        <v>82</v>
      </c>
      <c r="AV212" s="13" t="s">
        <v>80</v>
      </c>
      <c r="AW212" s="13" t="s">
        <v>34</v>
      </c>
      <c r="AX212" s="13" t="s">
        <v>73</v>
      </c>
      <c r="AY212" s="217" t="s">
        <v>163</v>
      </c>
    </row>
    <row r="213" spans="1:65" s="14" customFormat="1" ht="11.25">
      <c r="B213" s="218"/>
      <c r="C213" s="219"/>
      <c r="D213" s="209" t="s">
        <v>173</v>
      </c>
      <c r="E213" s="220" t="s">
        <v>20</v>
      </c>
      <c r="F213" s="221" t="s">
        <v>257</v>
      </c>
      <c r="G213" s="219"/>
      <c r="H213" s="222">
        <v>13</v>
      </c>
      <c r="I213" s="223"/>
      <c r="J213" s="219"/>
      <c r="K213" s="219"/>
      <c r="L213" s="224"/>
      <c r="M213" s="225"/>
      <c r="N213" s="226"/>
      <c r="O213" s="226"/>
      <c r="P213" s="226"/>
      <c r="Q213" s="226"/>
      <c r="R213" s="226"/>
      <c r="S213" s="226"/>
      <c r="T213" s="227"/>
      <c r="AT213" s="228" t="s">
        <v>173</v>
      </c>
      <c r="AU213" s="228" t="s">
        <v>82</v>
      </c>
      <c r="AV213" s="14" t="s">
        <v>82</v>
      </c>
      <c r="AW213" s="14" t="s">
        <v>34</v>
      </c>
      <c r="AX213" s="14" t="s">
        <v>80</v>
      </c>
      <c r="AY213" s="228" t="s">
        <v>163</v>
      </c>
    </row>
    <row r="214" spans="1:65" s="12" customFormat="1" ht="22.9" customHeight="1">
      <c r="B214" s="178"/>
      <c r="C214" s="179"/>
      <c r="D214" s="180" t="s">
        <v>72</v>
      </c>
      <c r="E214" s="192" t="s">
        <v>204</v>
      </c>
      <c r="F214" s="192" t="s">
        <v>306</v>
      </c>
      <c r="G214" s="179"/>
      <c r="H214" s="179"/>
      <c r="I214" s="182"/>
      <c r="J214" s="193">
        <f>BK214</f>
        <v>0</v>
      </c>
      <c r="K214" s="179"/>
      <c r="L214" s="184"/>
      <c r="M214" s="185"/>
      <c r="N214" s="186"/>
      <c r="O214" s="186"/>
      <c r="P214" s="187">
        <f>SUM(P215:P409)</f>
        <v>0</v>
      </c>
      <c r="Q214" s="186"/>
      <c r="R214" s="187">
        <f>SUM(R215:R409)</f>
        <v>83.346074689999995</v>
      </c>
      <c r="S214" s="186"/>
      <c r="T214" s="188">
        <f>SUM(T215:T409)</f>
        <v>2.9400000000000004</v>
      </c>
      <c r="AR214" s="189" t="s">
        <v>80</v>
      </c>
      <c r="AT214" s="190" t="s">
        <v>72</v>
      </c>
      <c r="AU214" s="190" t="s">
        <v>80</v>
      </c>
      <c r="AY214" s="189" t="s">
        <v>163</v>
      </c>
      <c r="BK214" s="191">
        <f>SUM(BK215:BK409)</f>
        <v>0</v>
      </c>
    </row>
    <row r="215" spans="1:65" s="2" customFormat="1" ht="30.75" customHeight="1">
      <c r="A215" s="36"/>
      <c r="B215" s="37"/>
      <c r="C215" s="194" t="s">
        <v>7</v>
      </c>
      <c r="D215" s="194" t="s">
        <v>166</v>
      </c>
      <c r="E215" s="195" t="s">
        <v>307</v>
      </c>
      <c r="F215" s="196" t="s">
        <v>308</v>
      </c>
      <c r="G215" s="197" t="s">
        <v>185</v>
      </c>
      <c r="H215" s="198">
        <v>981.1</v>
      </c>
      <c r="I215" s="199"/>
      <c r="J215" s="200">
        <f>ROUND(I215*H215,2)</f>
        <v>0</v>
      </c>
      <c r="K215" s="196" t="s">
        <v>170</v>
      </c>
      <c r="L215" s="41"/>
      <c r="M215" s="201" t="s">
        <v>20</v>
      </c>
      <c r="N215" s="202" t="s">
        <v>44</v>
      </c>
      <c r="O215" s="66"/>
      <c r="P215" s="203">
        <f>O215*H215</f>
        <v>0</v>
      </c>
      <c r="Q215" s="203">
        <v>5.7000000000000002E-3</v>
      </c>
      <c r="R215" s="203">
        <f>Q215*H215</f>
        <v>5.5922700000000001</v>
      </c>
      <c r="S215" s="203">
        <v>0</v>
      </c>
      <c r="T215" s="204">
        <f>S215*H215</f>
        <v>0</v>
      </c>
      <c r="U215" s="36"/>
      <c r="V215" s="36"/>
      <c r="W215" s="36"/>
      <c r="X215" s="36"/>
      <c r="Y215" s="36"/>
      <c r="Z215" s="36"/>
      <c r="AA215" s="36"/>
      <c r="AB215" s="36"/>
      <c r="AC215" s="36"/>
      <c r="AD215" s="36"/>
      <c r="AE215" s="36"/>
      <c r="AR215" s="205" t="s">
        <v>171</v>
      </c>
      <c r="AT215" s="205" t="s">
        <v>166</v>
      </c>
      <c r="AU215" s="205" t="s">
        <v>82</v>
      </c>
      <c r="AY215" s="19" t="s">
        <v>163</v>
      </c>
      <c r="BE215" s="206">
        <f>IF(N215="základní",J215,0)</f>
        <v>0</v>
      </c>
      <c r="BF215" s="206">
        <f>IF(N215="snížená",J215,0)</f>
        <v>0</v>
      </c>
      <c r="BG215" s="206">
        <f>IF(N215="zákl. přenesená",J215,0)</f>
        <v>0</v>
      </c>
      <c r="BH215" s="206">
        <f>IF(N215="sníž. přenesená",J215,0)</f>
        <v>0</v>
      </c>
      <c r="BI215" s="206">
        <f>IF(N215="nulová",J215,0)</f>
        <v>0</v>
      </c>
      <c r="BJ215" s="19" t="s">
        <v>80</v>
      </c>
      <c r="BK215" s="206">
        <f>ROUND(I215*H215,2)</f>
        <v>0</v>
      </c>
      <c r="BL215" s="19" t="s">
        <v>171</v>
      </c>
      <c r="BM215" s="205" t="s">
        <v>309</v>
      </c>
    </row>
    <row r="216" spans="1:65" s="2" customFormat="1" ht="39">
      <c r="A216" s="36"/>
      <c r="B216" s="37"/>
      <c r="C216" s="38"/>
      <c r="D216" s="209" t="s">
        <v>187</v>
      </c>
      <c r="E216" s="38"/>
      <c r="F216" s="240" t="s">
        <v>310</v>
      </c>
      <c r="G216" s="38"/>
      <c r="H216" s="38"/>
      <c r="I216" s="117"/>
      <c r="J216" s="38"/>
      <c r="K216" s="38"/>
      <c r="L216" s="41"/>
      <c r="M216" s="241"/>
      <c r="N216" s="242"/>
      <c r="O216" s="66"/>
      <c r="P216" s="66"/>
      <c r="Q216" s="66"/>
      <c r="R216" s="66"/>
      <c r="S216" s="66"/>
      <c r="T216" s="67"/>
      <c r="U216" s="36"/>
      <c r="V216" s="36"/>
      <c r="W216" s="36"/>
      <c r="X216" s="36"/>
      <c r="Y216" s="36"/>
      <c r="Z216" s="36"/>
      <c r="AA216" s="36"/>
      <c r="AB216" s="36"/>
      <c r="AC216" s="36"/>
      <c r="AD216" s="36"/>
      <c r="AE216" s="36"/>
      <c r="AT216" s="19" t="s">
        <v>187</v>
      </c>
      <c r="AU216" s="19" t="s">
        <v>82</v>
      </c>
    </row>
    <row r="217" spans="1:65" s="13" customFormat="1" ht="11.25">
      <c r="B217" s="207"/>
      <c r="C217" s="208"/>
      <c r="D217" s="209" t="s">
        <v>173</v>
      </c>
      <c r="E217" s="210" t="s">
        <v>20</v>
      </c>
      <c r="F217" s="211" t="s">
        <v>311</v>
      </c>
      <c r="G217" s="208"/>
      <c r="H217" s="210" t="s">
        <v>20</v>
      </c>
      <c r="I217" s="212"/>
      <c r="J217" s="208"/>
      <c r="K217" s="208"/>
      <c r="L217" s="213"/>
      <c r="M217" s="214"/>
      <c r="N217" s="215"/>
      <c r="O217" s="215"/>
      <c r="P217" s="215"/>
      <c r="Q217" s="215"/>
      <c r="R217" s="215"/>
      <c r="S217" s="215"/>
      <c r="T217" s="216"/>
      <c r="AT217" s="217" t="s">
        <v>173</v>
      </c>
      <c r="AU217" s="217" t="s">
        <v>82</v>
      </c>
      <c r="AV217" s="13" t="s">
        <v>80</v>
      </c>
      <c r="AW217" s="13" t="s">
        <v>34</v>
      </c>
      <c r="AX217" s="13" t="s">
        <v>73</v>
      </c>
      <c r="AY217" s="217" t="s">
        <v>163</v>
      </c>
    </row>
    <row r="218" spans="1:65" s="14" customFormat="1" ht="11.25">
      <c r="B218" s="218"/>
      <c r="C218" s="219"/>
      <c r="D218" s="209" t="s">
        <v>173</v>
      </c>
      <c r="E218" s="220" t="s">
        <v>20</v>
      </c>
      <c r="F218" s="221" t="s">
        <v>312</v>
      </c>
      <c r="G218" s="219"/>
      <c r="H218" s="222">
        <v>167.5</v>
      </c>
      <c r="I218" s="223"/>
      <c r="J218" s="219"/>
      <c r="K218" s="219"/>
      <c r="L218" s="224"/>
      <c r="M218" s="225"/>
      <c r="N218" s="226"/>
      <c r="O218" s="226"/>
      <c r="P218" s="226"/>
      <c r="Q218" s="226"/>
      <c r="R218" s="226"/>
      <c r="S218" s="226"/>
      <c r="T218" s="227"/>
      <c r="AT218" s="228" t="s">
        <v>173</v>
      </c>
      <c r="AU218" s="228" t="s">
        <v>82</v>
      </c>
      <c r="AV218" s="14" t="s">
        <v>82</v>
      </c>
      <c r="AW218" s="14" t="s">
        <v>34</v>
      </c>
      <c r="AX218" s="14" t="s">
        <v>73</v>
      </c>
      <c r="AY218" s="228" t="s">
        <v>163</v>
      </c>
    </row>
    <row r="219" spans="1:65" s="13" customFormat="1" ht="11.25">
      <c r="B219" s="207"/>
      <c r="C219" s="208"/>
      <c r="D219" s="209" t="s">
        <v>173</v>
      </c>
      <c r="E219" s="210" t="s">
        <v>20</v>
      </c>
      <c r="F219" s="211" t="s">
        <v>313</v>
      </c>
      <c r="G219" s="208"/>
      <c r="H219" s="210" t="s">
        <v>20</v>
      </c>
      <c r="I219" s="212"/>
      <c r="J219" s="208"/>
      <c r="K219" s="208"/>
      <c r="L219" s="213"/>
      <c r="M219" s="214"/>
      <c r="N219" s="215"/>
      <c r="O219" s="215"/>
      <c r="P219" s="215"/>
      <c r="Q219" s="215"/>
      <c r="R219" s="215"/>
      <c r="S219" s="215"/>
      <c r="T219" s="216"/>
      <c r="AT219" s="217" t="s">
        <v>173</v>
      </c>
      <c r="AU219" s="217" t="s">
        <v>82</v>
      </c>
      <c r="AV219" s="13" t="s">
        <v>80</v>
      </c>
      <c r="AW219" s="13" t="s">
        <v>34</v>
      </c>
      <c r="AX219" s="13" t="s">
        <v>73</v>
      </c>
      <c r="AY219" s="217" t="s">
        <v>163</v>
      </c>
    </row>
    <row r="220" spans="1:65" s="14" customFormat="1" ht="11.25">
      <c r="B220" s="218"/>
      <c r="C220" s="219"/>
      <c r="D220" s="209" t="s">
        <v>173</v>
      </c>
      <c r="E220" s="220" t="s">
        <v>20</v>
      </c>
      <c r="F220" s="221" t="s">
        <v>314</v>
      </c>
      <c r="G220" s="219"/>
      <c r="H220" s="222">
        <v>492.7</v>
      </c>
      <c r="I220" s="223"/>
      <c r="J220" s="219"/>
      <c r="K220" s="219"/>
      <c r="L220" s="224"/>
      <c r="M220" s="225"/>
      <c r="N220" s="226"/>
      <c r="O220" s="226"/>
      <c r="P220" s="226"/>
      <c r="Q220" s="226"/>
      <c r="R220" s="226"/>
      <c r="S220" s="226"/>
      <c r="T220" s="227"/>
      <c r="AT220" s="228" t="s">
        <v>173</v>
      </c>
      <c r="AU220" s="228" t="s">
        <v>82</v>
      </c>
      <c r="AV220" s="14" t="s">
        <v>82</v>
      </c>
      <c r="AW220" s="14" t="s">
        <v>34</v>
      </c>
      <c r="AX220" s="14" t="s">
        <v>73</v>
      </c>
      <c r="AY220" s="228" t="s">
        <v>163</v>
      </c>
    </row>
    <row r="221" spans="1:65" s="14" customFormat="1" ht="11.25">
      <c r="B221" s="218"/>
      <c r="C221" s="219"/>
      <c r="D221" s="209" t="s">
        <v>173</v>
      </c>
      <c r="E221" s="220" t="s">
        <v>20</v>
      </c>
      <c r="F221" s="221" t="s">
        <v>315</v>
      </c>
      <c r="G221" s="219"/>
      <c r="H221" s="222">
        <v>46</v>
      </c>
      <c r="I221" s="223"/>
      <c r="J221" s="219"/>
      <c r="K221" s="219"/>
      <c r="L221" s="224"/>
      <c r="M221" s="225"/>
      <c r="N221" s="226"/>
      <c r="O221" s="226"/>
      <c r="P221" s="226"/>
      <c r="Q221" s="226"/>
      <c r="R221" s="226"/>
      <c r="S221" s="226"/>
      <c r="T221" s="227"/>
      <c r="AT221" s="228" t="s">
        <v>173</v>
      </c>
      <c r="AU221" s="228" t="s">
        <v>82</v>
      </c>
      <c r="AV221" s="14" t="s">
        <v>82</v>
      </c>
      <c r="AW221" s="14" t="s">
        <v>34</v>
      </c>
      <c r="AX221" s="14" t="s">
        <v>73</v>
      </c>
      <c r="AY221" s="228" t="s">
        <v>163</v>
      </c>
    </row>
    <row r="222" spans="1:65" s="13" customFormat="1" ht="11.25">
      <c r="B222" s="207"/>
      <c r="C222" s="208"/>
      <c r="D222" s="209" t="s">
        <v>173</v>
      </c>
      <c r="E222" s="210" t="s">
        <v>20</v>
      </c>
      <c r="F222" s="211" t="s">
        <v>316</v>
      </c>
      <c r="G222" s="208"/>
      <c r="H222" s="210" t="s">
        <v>20</v>
      </c>
      <c r="I222" s="212"/>
      <c r="J222" s="208"/>
      <c r="K222" s="208"/>
      <c r="L222" s="213"/>
      <c r="M222" s="214"/>
      <c r="N222" s="215"/>
      <c r="O222" s="215"/>
      <c r="P222" s="215"/>
      <c r="Q222" s="215"/>
      <c r="R222" s="215"/>
      <c r="S222" s="215"/>
      <c r="T222" s="216"/>
      <c r="AT222" s="217" t="s">
        <v>173</v>
      </c>
      <c r="AU222" s="217" t="s">
        <v>82</v>
      </c>
      <c r="AV222" s="13" t="s">
        <v>80</v>
      </c>
      <c r="AW222" s="13" t="s">
        <v>34</v>
      </c>
      <c r="AX222" s="13" t="s">
        <v>73</v>
      </c>
      <c r="AY222" s="217" t="s">
        <v>163</v>
      </c>
    </row>
    <row r="223" spans="1:65" s="14" customFormat="1" ht="11.25">
      <c r="B223" s="218"/>
      <c r="C223" s="219"/>
      <c r="D223" s="209" t="s">
        <v>173</v>
      </c>
      <c r="E223" s="220" t="s">
        <v>20</v>
      </c>
      <c r="F223" s="221" t="s">
        <v>317</v>
      </c>
      <c r="G223" s="219"/>
      <c r="H223" s="222">
        <v>274.89999999999998</v>
      </c>
      <c r="I223" s="223"/>
      <c r="J223" s="219"/>
      <c r="K223" s="219"/>
      <c r="L223" s="224"/>
      <c r="M223" s="225"/>
      <c r="N223" s="226"/>
      <c r="O223" s="226"/>
      <c r="P223" s="226"/>
      <c r="Q223" s="226"/>
      <c r="R223" s="226"/>
      <c r="S223" s="226"/>
      <c r="T223" s="227"/>
      <c r="AT223" s="228" t="s">
        <v>173</v>
      </c>
      <c r="AU223" s="228" t="s">
        <v>82</v>
      </c>
      <c r="AV223" s="14" t="s">
        <v>82</v>
      </c>
      <c r="AW223" s="14" t="s">
        <v>34</v>
      </c>
      <c r="AX223" s="14" t="s">
        <v>73</v>
      </c>
      <c r="AY223" s="228" t="s">
        <v>163</v>
      </c>
    </row>
    <row r="224" spans="1:65" s="15" customFormat="1" ht="11.25">
      <c r="B224" s="229"/>
      <c r="C224" s="230"/>
      <c r="D224" s="209" t="s">
        <v>173</v>
      </c>
      <c r="E224" s="231" t="s">
        <v>20</v>
      </c>
      <c r="F224" s="232" t="s">
        <v>178</v>
      </c>
      <c r="G224" s="230"/>
      <c r="H224" s="233">
        <v>981.1</v>
      </c>
      <c r="I224" s="234"/>
      <c r="J224" s="230"/>
      <c r="K224" s="230"/>
      <c r="L224" s="235"/>
      <c r="M224" s="236"/>
      <c r="N224" s="237"/>
      <c r="O224" s="237"/>
      <c r="P224" s="237"/>
      <c r="Q224" s="237"/>
      <c r="R224" s="237"/>
      <c r="S224" s="237"/>
      <c r="T224" s="238"/>
      <c r="AT224" s="239" t="s">
        <v>173</v>
      </c>
      <c r="AU224" s="239" t="s">
        <v>82</v>
      </c>
      <c r="AV224" s="15" t="s">
        <v>171</v>
      </c>
      <c r="AW224" s="15" t="s">
        <v>34</v>
      </c>
      <c r="AX224" s="15" t="s">
        <v>80</v>
      </c>
      <c r="AY224" s="239" t="s">
        <v>163</v>
      </c>
    </row>
    <row r="225" spans="1:65" s="2" customFormat="1" ht="26.25" customHeight="1">
      <c r="A225" s="36"/>
      <c r="B225" s="37"/>
      <c r="C225" s="194" t="s">
        <v>318</v>
      </c>
      <c r="D225" s="194" t="s">
        <v>166</v>
      </c>
      <c r="E225" s="195" t="s">
        <v>319</v>
      </c>
      <c r="F225" s="196" t="s">
        <v>320</v>
      </c>
      <c r="G225" s="197" t="s">
        <v>185</v>
      </c>
      <c r="H225" s="198">
        <v>68.525000000000006</v>
      </c>
      <c r="I225" s="199"/>
      <c r="J225" s="200">
        <f>ROUND(I225*H225,2)</f>
        <v>0</v>
      </c>
      <c r="K225" s="196" t="s">
        <v>170</v>
      </c>
      <c r="L225" s="41"/>
      <c r="M225" s="201" t="s">
        <v>20</v>
      </c>
      <c r="N225" s="202" t="s">
        <v>44</v>
      </c>
      <c r="O225" s="66"/>
      <c r="P225" s="203">
        <f>O225*H225</f>
        <v>0</v>
      </c>
      <c r="Q225" s="203">
        <v>7.3499999999999998E-3</v>
      </c>
      <c r="R225" s="203">
        <f>Q225*H225</f>
        <v>0.50365875000000004</v>
      </c>
      <c r="S225" s="203">
        <v>0</v>
      </c>
      <c r="T225" s="204">
        <f>S225*H225</f>
        <v>0</v>
      </c>
      <c r="U225" s="36"/>
      <c r="V225" s="36"/>
      <c r="W225" s="36"/>
      <c r="X225" s="36"/>
      <c r="Y225" s="36"/>
      <c r="Z225" s="36"/>
      <c r="AA225" s="36"/>
      <c r="AB225" s="36"/>
      <c r="AC225" s="36"/>
      <c r="AD225" s="36"/>
      <c r="AE225" s="36"/>
      <c r="AR225" s="205" t="s">
        <v>171</v>
      </c>
      <c r="AT225" s="205" t="s">
        <v>166</v>
      </c>
      <c r="AU225" s="205" t="s">
        <v>82</v>
      </c>
      <c r="AY225" s="19" t="s">
        <v>163</v>
      </c>
      <c r="BE225" s="206">
        <f>IF(N225="základní",J225,0)</f>
        <v>0</v>
      </c>
      <c r="BF225" s="206">
        <f>IF(N225="snížená",J225,0)</f>
        <v>0</v>
      </c>
      <c r="BG225" s="206">
        <f>IF(N225="zákl. přenesená",J225,0)</f>
        <v>0</v>
      </c>
      <c r="BH225" s="206">
        <f>IF(N225="sníž. přenesená",J225,0)</f>
        <v>0</v>
      </c>
      <c r="BI225" s="206">
        <f>IF(N225="nulová",J225,0)</f>
        <v>0</v>
      </c>
      <c r="BJ225" s="19" t="s">
        <v>80</v>
      </c>
      <c r="BK225" s="206">
        <f>ROUND(I225*H225,2)</f>
        <v>0</v>
      </c>
      <c r="BL225" s="19" t="s">
        <v>171</v>
      </c>
      <c r="BM225" s="205" t="s">
        <v>321</v>
      </c>
    </row>
    <row r="226" spans="1:65" s="13" customFormat="1" ht="11.25">
      <c r="B226" s="207"/>
      <c r="C226" s="208"/>
      <c r="D226" s="209" t="s">
        <v>173</v>
      </c>
      <c r="E226" s="210" t="s">
        <v>20</v>
      </c>
      <c r="F226" s="211" t="s">
        <v>322</v>
      </c>
      <c r="G226" s="208"/>
      <c r="H226" s="210" t="s">
        <v>20</v>
      </c>
      <c r="I226" s="212"/>
      <c r="J226" s="208"/>
      <c r="K226" s="208"/>
      <c r="L226" s="213"/>
      <c r="M226" s="214"/>
      <c r="N226" s="215"/>
      <c r="O226" s="215"/>
      <c r="P226" s="215"/>
      <c r="Q226" s="215"/>
      <c r="R226" s="215"/>
      <c r="S226" s="215"/>
      <c r="T226" s="216"/>
      <c r="AT226" s="217" t="s">
        <v>173</v>
      </c>
      <c r="AU226" s="217" t="s">
        <v>82</v>
      </c>
      <c r="AV226" s="13" t="s">
        <v>80</v>
      </c>
      <c r="AW226" s="13" t="s">
        <v>34</v>
      </c>
      <c r="AX226" s="13" t="s">
        <v>73</v>
      </c>
      <c r="AY226" s="217" t="s">
        <v>163</v>
      </c>
    </row>
    <row r="227" spans="1:65" s="13" customFormat="1" ht="11.25">
      <c r="B227" s="207"/>
      <c r="C227" s="208"/>
      <c r="D227" s="209" t="s">
        <v>173</v>
      </c>
      <c r="E227" s="210" t="s">
        <v>20</v>
      </c>
      <c r="F227" s="211" t="s">
        <v>281</v>
      </c>
      <c r="G227" s="208"/>
      <c r="H227" s="210" t="s">
        <v>20</v>
      </c>
      <c r="I227" s="212"/>
      <c r="J227" s="208"/>
      <c r="K227" s="208"/>
      <c r="L227" s="213"/>
      <c r="M227" s="214"/>
      <c r="N227" s="215"/>
      <c r="O227" s="215"/>
      <c r="P227" s="215"/>
      <c r="Q227" s="215"/>
      <c r="R227" s="215"/>
      <c r="S227" s="215"/>
      <c r="T227" s="216"/>
      <c r="AT227" s="217" t="s">
        <v>173</v>
      </c>
      <c r="AU227" s="217" t="s">
        <v>82</v>
      </c>
      <c r="AV227" s="13" t="s">
        <v>80</v>
      </c>
      <c r="AW227" s="13" t="s">
        <v>34</v>
      </c>
      <c r="AX227" s="13" t="s">
        <v>73</v>
      </c>
      <c r="AY227" s="217" t="s">
        <v>163</v>
      </c>
    </row>
    <row r="228" spans="1:65" s="14" customFormat="1" ht="11.25">
      <c r="B228" s="218"/>
      <c r="C228" s="219"/>
      <c r="D228" s="209" t="s">
        <v>173</v>
      </c>
      <c r="E228" s="220" t="s">
        <v>20</v>
      </c>
      <c r="F228" s="221" t="s">
        <v>323</v>
      </c>
      <c r="G228" s="219"/>
      <c r="H228" s="222">
        <v>58.14</v>
      </c>
      <c r="I228" s="223"/>
      <c r="J228" s="219"/>
      <c r="K228" s="219"/>
      <c r="L228" s="224"/>
      <c r="M228" s="225"/>
      <c r="N228" s="226"/>
      <c r="O228" s="226"/>
      <c r="P228" s="226"/>
      <c r="Q228" s="226"/>
      <c r="R228" s="226"/>
      <c r="S228" s="226"/>
      <c r="T228" s="227"/>
      <c r="AT228" s="228" t="s">
        <v>173</v>
      </c>
      <c r="AU228" s="228" t="s">
        <v>82</v>
      </c>
      <c r="AV228" s="14" t="s">
        <v>82</v>
      </c>
      <c r="AW228" s="14" t="s">
        <v>34</v>
      </c>
      <c r="AX228" s="14" t="s">
        <v>73</v>
      </c>
      <c r="AY228" s="228" t="s">
        <v>163</v>
      </c>
    </row>
    <row r="229" spans="1:65" s="14" customFormat="1" ht="11.25">
      <c r="B229" s="218"/>
      <c r="C229" s="219"/>
      <c r="D229" s="209" t="s">
        <v>173</v>
      </c>
      <c r="E229" s="220" t="s">
        <v>20</v>
      </c>
      <c r="F229" s="221" t="s">
        <v>324</v>
      </c>
      <c r="G229" s="219"/>
      <c r="H229" s="222">
        <v>28.024999999999999</v>
      </c>
      <c r="I229" s="223"/>
      <c r="J229" s="219"/>
      <c r="K229" s="219"/>
      <c r="L229" s="224"/>
      <c r="M229" s="225"/>
      <c r="N229" s="226"/>
      <c r="O229" s="226"/>
      <c r="P229" s="226"/>
      <c r="Q229" s="226"/>
      <c r="R229" s="226"/>
      <c r="S229" s="226"/>
      <c r="T229" s="227"/>
      <c r="AT229" s="228" t="s">
        <v>173</v>
      </c>
      <c r="AU229" s="228" t="s">
        <v>82</v>
      </c>
      <c r="AV229" s="14" t="s">
        <v>82</v>
      </c>
      <c r="AW229" s="14" t="s">
        <v>34</v>
      </c>
      <c r="AX229" s="14" t="s">
        <v>73</v>
      </c>
      <c r="AY229" s="228" t="s">
        <v>163</v>
      </c>
    </row>
    <row r="230" spans="1:65" s="14" customFormat="1" ht="11.25">
      <c r="B230" s="218"/>
      <c r="C230" s="219"/>
      <c r="D230" s="209" t="s">
        <v>173</v>
      </c>
      <c r="E230" s="220" t="s">
        <v>20</v>
      </c>
      <c r="F230" s="221" t="s">
        <v>325</v>
      </c>
      <c r="G230" s="219"/>
      <c r="H230" s="222">
        <v>-17.64</v>
      </c>
      <c r="I230" s="223"/>
      <c r="J230" s="219"/>
      <c r="K230" s="219"/>
      <c r="L230" s="224"/>
      <c r="M230" s="225"/>
      <c r="N230" s="226"/>
      <c r="O230" s="226"/>
      <c r="P230" s="226"/>
      <c r="Q230" s="226"/>
      <c r="R230" s="226"/>
      <c r="S230" s="226"/>
      <c r="T230" s="227"/>
      <c r="AT230" s="228" t="s">
        <v>173</v>
      </c>
      <c r="AU230" s="228" t="s">
        <v>82</v>
      </c>
      <c r="AV230" s="14" t="s">
        <v>82</v>
      </c>
      <c r="AW230" s="14" t="s">
        <v>34</v>
      </c>
      <c r="AX230" s="14" t="s">
        <v>73</v>
      </c>
      <c r="AY230" s="228" t="s">
        <v>163</v>
      </c>
    </row>
    <row r="231" spans="1:65" s="15" customFormat="1" ht="11.25">
      <c r="B231" s="229"/>
      <c r="C231" s="230"/>
      <c r="D231" s="209" t="s">
        <v>173</v>
      </c>
      <c r="E231" s="231" t="s">
        <v>20</v>
      </c>
      <c r="F231" s="232" t="s">
        <v>178</v>
      </c>
      <c r="G231" s="230"/>
      <c r="H231" s="233">
        <v>68.524999999999991</v>
      </c>
      <c r="I231" s="234"/>
      <c r="J231" s="230"/>
      <c r="K231" s="230"/>
      <c r="L231" s="235"/>
      <c r="M231" s="236"/>
      <c r="N231" s="237"/>
      <c r="O231" s="237"/>
      <c r="P231" s="237"/>
      <c r="Q231" s="237"/>
      <c r="R231" s="237"/>
      <c r="S231" s="237"/>
      <c r="T231" s="238"/>
      <c r="AT231" s="239" t="s">
        <v>173</v>
      </c>
      <c r="AU231" s="239" t="s">
        <v>82</v>
      </c>
      <c r="AV231" s="15" t="s">
        <v>171</v>
      </c>
      <c r="AW231" s="15" t="s">
        <v>34</v>
      </c>
      <c r="AX231" s="15" t="s">
        <v>80</v>
      </c>
      <c r="AY231" s="239" t="s">
        <v>163</v>
      </c>
    </row>
    <row r="232" spans="1:65" s="2" customFormat="1" ht="27.75" customHeight="1">
      <c r="A232" s="36"/>
      <c r="B232" s="37"/>
      <c r="C232" s="194" t="s">
        <v>326</v>
      </c>
      <c r="D232" s="194" t="s">
        <v>166</v>
      </c>
      <c r="E232" s="195" t="s">
        <v>327</v>
      </c>
      <c r="F232" s="196" t="s">
        <v>328</v>
      </c>
      <c r="G232" s="197" t="s">
        <v>185</v>
      </c>
      <c r="H232" s="198">
        <v>108.34</v>
      </c>
      <c r="I232" s="199"/>
      <c r="J232" s="200">
        <f>ROUND(I232*H232,2)</f>
        <v>0</v>
      </c>
      <c r="K232" s="196" t="s">
        <v>170</v>
      </c>
      <c r="L232" s="41"/>
      <c r="M232" s="201" t="s">
        <v>20</v>
      </c>
      <c r="N232" s="202" t="s">
        <v>44</v>
      </c>
      <c r="O232" s="66"/>
      <c r="P232" s="203">
        <f>O232*H232</f>
        <v>0</v>
      </c>
      <c r="Q232" s="203">
        <v>1.4E-3</v>
      </c>
      <c r="R232" s="203">
        <f>Q232*H232</f>
        <v>0.15167600000000001</v>
      </c>
      <c r="S232" s="203">
        <v>0</v>
      </c>
      <c r="T232" s="204">
        <f>S232*H232</f>
        <v>0</v>
      </c>
      <c r="U232" s="36"/>
      <c r="V232" s="36"/>
      <c r="W232" s="36"/>
      <c r="X232" s="36"/>
      <c r="Y232" s="36"/>
      <c r="Z232" s="36"/>
      <c r="AA232" s="36"/>
      <c r="AB232" s="36"/>
      <c r="AC232" s="36"/>
      <c r="AD232" s="36"/>
      <c r="AE232" s="36"/>
      <c r="AR232" s="205" t="s">
        <v>171</v>
      </c>
      <c r="AT232" s="205" t="s">
        <v>166</v>
      </c>
      <c r="AU232" s="205" t="s">
        <v>82</v>
      </c>
      <c r="AY232" s="19" t="s">
        <v>163</v>
      </c>
      <c r="BE232" s="206">
        <f>IF(N232="základní",J232,0)</f>
        <v>0</v>
      </c>
      <c r="BF232" s="206">
        <f>IF(N232="snížená",J232,0)</f>
        <v>0</v>
      </c>
      <c r="BG232" s="206">
        <f>IF(N232="zákl. přenesená",J232,0)</f>
        <v>0</v>
      </c>
      <c r="BH232" s="206">
        <f>IF(N232="sníž. přenesená",J232,0)</f>
        <v>0</v>
      </c>
      <c r="BI232" s="206">
        <f>IF(N232="nulová",J232,0)</f>
        <v>0</v>
      </c>
      <c r="BJ232" s="19" t="s">
        <v>80</v>
      </c>
      <c r="BK232" s="206">
        <f>ROUND(I232*H232,2)</f>
        <v>0</v>
      </c>
      <c r="BL232" s="19" t="s">
        <v>171</v>
      </c>
      <c r="BM232" s="205" t="s">
        <v>329</v>
      </c>
    </row>
    <row r="233" spans="1:65" s="13" customFormat="1" ht="11.25">
      <c r="B233" s="207"/>
      <c r="C233" s="208"/>
      <c r="D233" s="209" t="s">
        <v>173</v>
      </c>
      <c r="E233" s="210" t="s">
        <v>20</v>
      </c>
      <c r="F233" s="211" t="s">
        <v>252</v>
      </c>
      <c r="G233" s="208"/>
      <c r="H233" s="210" t="s">
        <v>20</v>
      </c>
      <c r="I233" s="212"/>
      <c r="J233" s="208"/>
      <c r="K233" s="208"/>
      <c r="L233" s="213"/>
      <c r="M233" s="214"/>
      <c r="N233" s="215"/>
      <c r="O233" s="215"/>
      <c r="P233" s="215"/>
      <c r="Q233" s="215"/>
      <c r="R233" s="215"/>
      <c r="S233" s="215"/>
      <c r="T233" s="216"/>
      <c r="AT233" s="217" t="s">
        <v>173</v>
      </c>
      <c r="AU233" s="217" t="s">
        <v>82</v>
      </c>
      <c r="AV233" s="13" t="s">
        <v>80</v>
      </c>
      <c r="AW233" s="13" t="s">
        <v>34</v>
      </c>
      <c r="AX233" s="13" t="s">
        <v>73</v>
      </c>
      <c r="AY233" s="217" t="s">
        <v>163</v>
      </c>
    </row>
    <row r="234" spans="1:65" s="14" customFormat="1" ht="11.25">
      <c r="B234" s="218"/>
      <c r="C234" s="219"/>
      <c r="D234" s="209" t="s">
        <v>173</v>
      </c>
      <c r="E234" s="220" t="s">
        <v>20</v>
      </c>
      <c r="F234" s="221" t="s">
        <v>330</v>
      </c>
      <c r="G234" s="219"/>
      <c r="H234" s="222">
        <v>108.34</v>
      </c>
      <c r="I234" s="223"/>
      <c r="J234" s="219"/>
      <c r="K234" s="219"/>
      <c r="L234" s="224"/>
      <c r="M234" s="225"/>
      <c r="N234" s="226"/>
      <c r="O234" s="226"/>
      <c r="P234" s="226"/>
      <c r="Q234" s="226"/>
      <c r="R234" s="226"/>
      <c r="S234" s="226"/>
      <c r="T234" s="227"/>
      <c r="AT234" s="228" t="s">
        <v>173</v>
      </c>
      <c r="AU234" s="228" t="s">
        <v>82</v>
      </c>
      <c r="AV234" s="14" t="s">
        <v>82</v>
      </c>
      <c r="AW234" s="14" t="s">
        <v>34</v>
      </c>
      <c r="AX234" s="14" t="s">
        <v>73</v>
      </c>
      <c r="AY234" s="228" t="s">
        <v>163</v>
      </c>
    </row>
    <row r="235" spans="1:65" s="15" customFormat="1" ht="11.25">
      <c r="B235" s="229"/>
      <c r="C235" s="230"/>
      <c r="D235" s="209" t="s">
        <v>173</v>
      </c>
      <c r="E235" s="231" t="s">
        <v>20</v>
      </c>
      <c r="F235" s="232" t="s">
        <v>178</v>
      </c>
      <c r="G235" s="230"/>
      <c r="H235" s="233">
        <v>108.34</v>
      </c>
      <c r="I235" s="234"/>
      <c r="J235" s="230"/>
      <c r="K235" s="230"/>
      <c r="L235" s="235"/>
      <c r="M235" s="236"/>
      <c r="N235" s="237"/>
      <c r="O235" s="237"/>
      <c r="P235" s="237"/>
      <c r="Q235" s="237"/>
      <c r="R235" s="237"/>
      <c r="S235" s="237"/>
      <c r="T235" s="238"/>
      <c r="AT235" s="239" t="s">
        <v>173</v>
      </c>
      <c r="AU235" s="239" t="s">
        <v>82</v>
      </c>
      <c r="AV235" s="15" t="s">
        <v>171</v>
      </c>
      <c r="AW235" s="15" t="s">
        <v>34</v>
      </c>
      <c r="AX235" s="15" t="s">
        <v>80</v>
      </c>
      <c r="AY235" s="239" t="s">
        <v>163</v>
      </c>
    </row>
    <row r="236" spans="1:65" s="2" customFormat="1" ht="14.45" customHeight="1">
      <c r="A236" s="36"/>
      <c r="B236" s="37"/>
      <c r="C236" s="194" t="s">
        <v>331</v>
      </c>
      <c r="D236" s="194" t="s">
        <v>166</v>
      </c>
      <c r="E236" s="195" t="s">
        <v>332</v>
      </c>
      <c r="F236" s="196" t="s">
        <v>333</v>
      </c>
      <c r="G236" s="197" t="s">
        <v>185</v>
      </c>
      <c r="H236" s="198">
        <v>1.1000000000000001</v>
      </c>
      <c r="I236" s="199"/>
      <c r="J236" s="200">
        <f>ROUND(I236*H236,2)</f>
        <v>0</v>
      </c>
      <c r="K236" s="196" t="s">
        <v>170</v>
      </c>
      <c r="L236" s="41"/>
      <c r="M236" s="201" t="s">
        <v>20</v>
      </c>
      <c r="N236" s="202" t="s">
        <v>44</v>
      </c>
      <c r="O236" s="66"/>
      <c r="P236" s="203">
        <f>O236*H236</f>
        <v>0</v>
      </c>
      <c r="Q236" s="203">
        <v>0.04</v>
      </c>
      <c r="R236" s="203">
        <f>Q236*H236</f>
        <v>4.4000000000000004E-2</v>
      </c>
      <c r="S236" s="203">
        <v>0</v>
      </c>
      <c r="T236" s="204">
        <f>S236*H236</f>
        <v>0</v>
      </c>
      <c r="U236" s="36"/>
      <c r="V236" s="36"/>
      <c r="W236" s="36"/>
      <c r="X236" s="36"/>
      <c r="Y236" s="36"/>
      <c r="Z236" s="36"/>
      <c r="AA236" s="36"/>
      <c r="AB236" s="36"/>
      <c r="AC236" s="36"/>
      <c r="AD236" s="36"/>
      <c r="AE236" s="36"/>
      <c r="AR236" s="205" t="s">
        <v>171</v>
      </c>
      <c r="AT236" s="205" t="s">
        <v>166</v>
      </c>
      <c r="AU236" s="205" t="s">
        <v>82</v>
      </c>
      <c r="AY236" s="19" t="s">
        <v>163</v>
      </c>
      <c r="BE236" s="206">
        <f>IF(N236="základní",J236,0)</f>
        <v>0</v>
      </c>
      <c r="BF236" s="206">
        <f>IF(N236="snížená",J236,0)</f>
        <v>0</v>
      </c>
      <c r="BG236" s="206">
        <f>IF(N236="zákl. přenesená",J236,0)</f>
        <v>0</v>
      </c>
      <c r="BH236" s="206">
        <f>IF(N236="sníž. přenesená",J236,0)</f>
        <v>0</v>
      </c>
      <c r="BI236" s="206">
        <f>IF(N236="nulová",J236,0)</f>
        <v>0</v>
      </c>
      <c r="BJ236" s="19" t="s">
        <v>80</v>
      </c>
      <c r="BK236" s="206">
        <f>ROUND(I236*H236,2)</f>
        <v>0</v>
      </c>
      <c r="BL236" s="19" t="s">
        <v>171</v>
      </c>
      <c r="BM236" s="205" t="s">
        <v>334</v>
      </c>
    </row>
    <row r="237" spans="1:65" s="2" customFormat="1" ht="29.25">
      <c r="A237" s="36"/>
      <c r="B237" s="37"/>
      <c r="C237" s="38"/>
      <c r="D237" s="209" t="s">
        <v>187</v>
      </c>
      <c r="E237" s="38"/>
      <c r="F237" s="240" t="s">
        <v>335</v>
      </c>
      <c r="G237" s="38"/>
      <c r="H237" s="38"/>
      <c r="I237" s="117"/>
      <c r="J237" s="38"/>
      <c r="K237" s="38"/>
      <c r="L237" s="41"/>
      <c r="M237" s="241"/>
      <c r="N237" s="242"/>
      <c r="O237" s="66"/>
      <c r="P237" s="66"/>
      <c r="Q237" s="66"/>
      <c r="R237" s="66"/>
      <c r="S237" s="66"/>
      <c r="T237" s="67"/>
      <c r="U237" s="36"/>
      <c r="V237" s="36"/>
      <c r="W237" s="36"/>
      <c r="X237" s="36"/>
      <c r="Y237" s="36"/>
      <c r="Z237" s="36"/>
      <c r="AA237" s="36"/>
      <c r="AB237" s="36"/>
      <c r="AC237" s="36"/>
      <c r="AD237" s="36"/>
      <c r="AE237" s="36"/>
      <c r="AT237" s="19" t="s">
        <v>187</v>
      </c>
      <c r="AU237" s="19" t="s">
        <v>82</v>
      </c>
    </row>
    <row r="238" spans="1:65" s="13" customFormat="1" ht="11.25">
      <c r="B238" s="207"/>
      <c r="C238" s="208"/>
      <c r="D238" s="209" t="s">
        <v>173</v>
      </c>
      <c r="E238" s="210" t="s">
        <v>20</v>
      </c>
      <c r="F238" s="211" t="s">
        <v>311</v>
      </c>
      <c r="G238" s="208"/>
      <c r="H238" s="210" t="s">
        <v>20</v>
      </c>
      <c r="I238" s="212"/>
      <c r="J238" s="208"/>
      <c r="K238" s="208"/>
      <c r="L238" s="213"/>
      <c r="M238" s="214"/>
      <c r="N238" s="215"/>
      <c r="O238" s="215"/>
      <c r="P238" s="215"/>
      <c r="Q238" s="215"/>
      <c r="R238" s="215"/>
      <c r="S238" s="215"/>
      <c r="T238" s="216"/>
      <c r="AT238" s="217" t="s">
        <v>173</v>
      </c>
      <c r="AU238" s="217" t="s">
        <v>82</v>
      </c>
      <c r="AV238" s="13" t="s">
        <v>80</v>
      </c>
      <c r="AW238" s="13" t="s">
        <v>34</v>
      </c>
      <c r="AX238" s="13" t="s">
        <v>73</v>
      </c>
      <c r="AY238" s="217" t="s">
        <v>163</v>
      </c>
    </row>
    <row r="239" spans="1:65" s="14" customFormat="1" ht="11.25">
      <c r="B239" s="218"/>
      <c r="C239" s="219"/>
      <c r="D239" s="209" t="s">
        <v>173</v>
      </c>
      <c r="E239" s="220" t="s">
        <v>20</v>
      </c>
      <c r="F239" s="221" t="s">
        <v>336</v>
      </c>
      <c r="G239" s="219"/>
      <c r="H239" s="222">
        <v>1.1000000000000001</v>
      </c>
      <c r="I239" s="223"/>
      <c r="J239" s="219"/>
      <c r="K239" s="219"/>
      <c r="L239" s="224"/>
      <c r="M239" s="225"/>
      <c r="N239" s="226"/>
      <c r="O239" s="226"/>
      <c r="P239" s="226"/>
      <c r="Q239" s="226"/>
      <c r="R239" s="226"/>
      <c r="S239" s="226"/>
      <c r="T239" s="227"/>
      <c r="AT239" s="228" t="s">
        <v>173</v>
      </c>
      <c r="AU239" s="228" t="s">
        <v>82</v>
      </c>
      <c r="AV239" s="14" t="s">
        <v>82</v>
      </c>
      <c r="AW239" s="14" t="s">
        <v>34</v>
      </c>
      <c r="AX239" s="14" t="s">
        <v>80</v>
      </c>
      <c r="AY239" s="228" t="s">
        <v>163</v>
      </c>
    </row>
    <row r="240" spans="1:65" s="2" customFormat="1" ht="27.75" customHeight="1">
      <c r="A240" s="36"/>
      <c r="B240" s="37"/>
      <c r="C240" s="194" t="s">
        <v>337</v>
      </c>
      <c r="D240" s="194" t="s">
        <v>166</v>
      </c>
      <c r="E240" s="195" t="s">
        <v>338</v>
      </c>
      <c r="F240" s="196" t="s">
        <v>339</v>
      </c>
      <c r="G240" s="197" t="s">
        <v>185</v>
      </c>
      <c r="H240" s="198">
        <v>108.34</v>
      </c>
      <c r="I240" s="199"/>
      <c r="J240" s="200">
        <f>ROUND(I240*H240,2)</f>
        <v>0</v>
      </c>
      <c r="K240" s="196" t="s">
        <v>170</v>
      </c>
      <c r="L240" s="41"/>
      <c r="M240" s="201" t="s">
        <v>20</v>
      </c>
      <c r="N240" s="202" t="s">
        <v>44</v>
      </c>
      <c r="O240" s="66"/>
      <c r="P240" s="203">
        <f>O240*H240</f>
        <v>0</v>
      </c>
      <c r="Q240" s="203">
        <v>4.3839999999999999E-3</v>
      </c>
      <c r="R240" s="203">
        <f>Q240*H240</f>
        <v>0.47496255999999998</v>
      </c>
      <c r="S240" s="203">
        <v>0</v>
      </c>
      <c r="T240" s="204">
        <f>S240*H240</f>
        <v>0</v>
      </c>
      <c r="U240" s="36"/>
      <c r="V240" s="36"/>
      <c r="W240" s="36"/>
      <c r="X240" s="36"/>
      <c r="Y240" s="36"/>
      <c r="Z240" s="36"/>
      <c r="AA240" s="36"/>
      <c r="AB240" s="36"/>
      <c r="AC240" s="36"/>
      <c r="AD240" s="36"/>
      <c r="AE240" s="36"/>
      <c r="AR240" s="205" t="s">
        <v>171</v>
      </c>
      <c r="AT240" s="205" t="s">
        <v>166</v>
      </c>
      <c r="AU240" s="205" t="s">
        <v>82</v>
      </c>
      <c r="AY240" s="19" t="s">
        <v>163</v>
      </c>
      <c r="BE240" s="206">
        <f>IF(N240="základní",J240,0)</f>
        <v>0</v>
      </c>
      <c r="BF240" s="206">
        <f>IF(N240="snížená",J240,0)</f>
        <v>0</v>
      </c>
      <c r="BG240" s="206">
        <f>IF(N240="zákl. přenesená",J240,0)</f>
        <v>0</v>
      </c>
      <c r="BH240" s="206">
        <f>IF(N240="sníž. přenesená",J240,0)</f>
        <v>0</v>
      </c>
      <c r="BI240" s="206">
        <f>IF(N240="nulová",J240,0)</f>
        <v>0</v>
      </c>
      <c r="BJ240" s="19" t="s">
        <v>80</v>
      </c>
      <c r="BK240" s="206">
        <f>ROUND(I240*H240,2)</f>
        <v>0</v>
      </c>
      <c r="BL240" s="19" t="s">
        <v>171</v>
      </c>
      <c r="BM240" s="205" t="s">
        <v>340</v>
      </c>
    </row>
    <row r="241" spans="1:65" s="2" customFormat="1" ht="29.25">
      <c r="A241" s="36"/>
      <c r="B241" s="37"/>
      <c r="C241" s="38"/>
      <c r="D241" s="209" t="s">
        <v>187</v>
      </c>
      <c r="E241" s="38"/>
      <c r="F241" s="240" t="s">
        <v>341</v>
      </c>
      <c r="G241" s="38"/>
      <c r="H241" s="38"/>
      <c r="I241" s="117"/>
      <c r="J241" s="38"/>
      <c r="K241" s="38"/>
      <c r="L241" s="41"/>
      <c r="M241" s="241"/>
      <c r="N241" s="242"/>
      <c r="O241" s="66"/>
      <c r="P241" s="66"/>
      <c r="Q241" s="66"/>
      <c r="R241" s="66"/>
      <c r="S241" s="66"/>
      <c r="T241" s="67"/>
      <c r="U241" s="36"/>
      <c r="V241" s="36"/>
      <c r="W241" s="36"/>
      <c r="X241" s="36"/>
      <c r="Y241" s="36"/>
      <c r="Z241" s="36"/>
      <c r="AA241" s="36"/>
      <c r="AB241" s="36"/>
      <c r="AC241" s="36"/>
      <c r="AD241" s="36"/>
      <c r="AE241" s="36"/>
      <c r="AT241" s="19" t="s">
        <v>187</v>
      </c>
      <c r="AU241" s="19" t="s">
        <v>82</v>
      </c>
    </row>
    <row r="242" spans="1:65" s="13" customFormat="1" ht="11.25">
      <c r="B242" s="207"/>
      <c r="C242" s="208"/>
      <c r="D242" s="209" t="s">
        <v>173</v>
      </c>
      <c r="E242" s="210" t="s">
        <v>20</v>
      </c>
      <c r="F242" s="211" t="s">
        <v>252</v>
      </c>
      <c r="G242" s="208"/>
      <c r="H242" s="210" t="s">
        <v>20</v>
      </c>
      <c r="I242" s="212"/>
      <c r="J242" s="208"/>
      <c r="K242" s="208"/>
      <c r="L242" s="213"/>
      <c r="M242" s="214"/>
      <c r="N242" s="215"/>
      <c r="O242" s="215"/>
      <c r="P242" s="215"/>
      <c r="Q242" s="215"/>
      <c r="R242" s="215"/>
      <c r="S242" s="215"/>
      <c r="T242" s="216"/>
      <c r="AT242" s="217" t="s">
        <v>173</v>
      </c>
      <c r="AU242" s="217" t="s">
        <v>82</v>
      </c>
      <c r="AV242" s="13" t="s">
        <v>80</v>
      </c>
      <c r="AW242" s="13" t="s">
        <v>34</v>
      </c>
      <c r="AX242" s="13" t="s">
        <v>73</v>
      </c>
      <c r="AY242" s="217" t="s">
        <v>163</v>
      </c>
    </row>
    <row r="243" spans="1:65" s="14" customFormat="1" ht="11.25">
      <c r="B243" s="218"/>
      <c r="C243" s="219"/>
      <c r="D243" s="209" t="s">
        <v>173</v>
      </c>
      <c r="E243" s="220" t="s">
        <v>20</v>
      </c>
      <c r="F243" s="221" t="s">
        <v>330</v>
      </c>
      <c r="G243" s="219"/>
      <c r="H243" s="222">
        <v>108.34</v>
      </c>
      <c r="I243" s="223"/>
      <c r="J243" s="219"/>
      <c r="K243" s="219"/>
      <c r="L243" s="224"/>
      <c r="M243" s="225"/>
      <c r="N243" s="226"/>
      <c r="O243" s="226"/>
      <c r="P243" s="226"/>
      <c r="Q243" s="226"/>
      <c r="R243" s="226"/>
      <c r="S243" s="226"/>
      <c r="T243" s="227"/>
      <c r="AT243" s="228" t="s">
        <v>173</v>
      </c>
      <c r="AU243" s="228" t="s">
        <v>82</v>
      </c>
      <c r="AV243" s="14" t="s">
        <v>82</v>
      </c>
      <c r="AW243" s="14" t="s">
        <v>34</v>
      </c>
      <c r="AX243" s="14" t="s">
        <v>80</v>
      </c>
      <c r="AY243" s="228" t="s">
        <v>163</v>
      </c>
    </row>
    <row r="244" spans="1:65" s="2" customFormat="1" ht="27" customHeight="1">
      <c r="A244" s="36"/>
      <c r="B244" s="37"/>
      <c r="C244" s="194" t="s">
        <v>342</v>
      </c>
      <c r="D244" s="194" t="s">
        <v>166</v>
      </c>
      <c r="E244" s="195" t="s">
        <v>343</v>
      </c>
      <c r="F244" s="196" t="s">
        <v>344</v>
      </c>
      <c r="G244" s="197" t="s">
        <v>185</v>
      </c>
      <c r="H244" s="198">
        <v>20.888000000000002</v>
      </c>
      <c r="I244" s="199"/>
      <c r="J244" s="200">
        <f>ROUND(I244*H244,2)</f>
        <v>0</v>
      </c>
      <c r="K244" s="196" t="s">
        <v>170</v>
      </c>
      <c r="L244" s="41"/>
      <c r="M244" s="201" t="s">
        <v>20</v>
      </c>
      <c r="N244" s="202" t="s">
        <v>44</v>
      </c>
      <c r="O244" s="66"/>
      <c r="P244" s="203">
        <f>O244*H244</f>
        <v>0</v>
      </c>
      <c r="Q244" s="203">
        <v>3.0000000000000001E-3</v>
      </c>
      <c r="R244" s="203">
        <f>Q244*H244</f>
        <v>6.2664000000000011E-2</v>
      </c>
      <c r="S244" s="203">
        <v>0</v>
      </c>
      <c r="T244" s="204">
        <f>S244*H244</f>
        <v>0</v>
      </c>
      <c r="U244" s="36"/>
      <c r="V244" s="36"/>
      <c r="W244" s="36"/>
      <c r="X244" s="36"/>
      <c r="Y244" s="36"/>
      <c r="Z244" s="36"/>
      <c r="AA244" s="36"/>
      <c r="AB244" s="36"/>
      <c r="AC244" s="36"/>
      <c r="AD244" s="36"/>
      <c r="AE244" s="36"/>
      <c r="AR244" s="205" t="s">
        <v>171</v>
      </c>
      <c r="AT244" s="205" t="s">
        <v>166</v>
      </c>
      <c r="AU244" s="205" t="s">
        <v>82</v>
      </c>
      <c r="AY244" s="19" t="s">
        <v>163</v>
      </c>
      <c r="BE244" s="206">
        <f>IF(N244="základní",J244,0)</f>
        <v>0</v>
      </c>
      <c r="BF244" s="206">
        <f>IF(N244="snížená",J244,0)</f>
        <v>0</v>
      </c>
      <c r="BG244" s="206">
        <f>IF(N244="zákl. přenesená",J244,0)</f>
        <v>0</v>
      </c>
      <c r="BH244" s="206">
        <f>IF(N244="sníž. přenesená",J244,0)</f>
        <v>0</v>
      </c>
      <c r="BI244" s="206">
        <f>IF(N244="nulová",J244,0)</f>
        <v>0</v>
      </c>
      <c r="BJ244" s="19" t="s">
        <v>80</v>
      </c>
      <c r="BK244" s="206">
        <f>ROUND(I244*H244,2)</f>
        <v>0</v>
      </c>
      <c r="BL244" s="19" t="s">
        <v>171</v>
      </c>
      <c r="BM244" s="205" t="s">
        <v>345</v>
      </c>
    </row>
    <row r="245" spans="1:65" s="13" customFormat="1" ht="11.25">
      <c r="B245" s="207"/>
      <c r="C245" s="208"/>
      <c r="D245" s="209" t="s">
        <v>173</v>
      </c>
      <c r="E245" s="210" t="s">
        <v>20</v>
      </c>
      <c r="F245" s="211" t="s">
        <v>252</v>
      </c>
      <c r="G245" s="208"/>
      <c r="H245" s="210" t="s">
        <v>20</v>
      </c>
      <c r="I245" s="212"/>
      <c r="J245" s="208"/>
      <c r="K245" s="208"/>
      <c r="L245" s="213"/>
      <c r="M245" s="214"/>
      <c r="N245" s="215"/>
      <c r="O245" s="215"/>
      <c r="P245" s="215"/>
      <c r="Q245" s="215"/>
      <c r="R245" s="215"/>
      <c r="S245" s="215"/>
      <c r="T245" s="216"/>
      <c r="AT245" s="217" t="s">
        <v>173</v>
      </c>
      <c r="AU245" s="217" t="s">
        <v>82</v>
      </c>
      <c r="AV245" s="13" t="s">
        <v>80</v>
      </c>
      <c r="AW245" s="13" t="s">
        <v>34</v>
      </c>
      <c r="AX245" s="13" t="s">
        <v>73</v>
      </c>
      <c r="AY245" s="217" t="s">
        <v>163</v>
      </c>
    </row>
    <row r="246" spans="1:65" s="14" customFormat="1" ht="11.25">
      <c r="B246" s="218"/>
      <c r="C246" s="219"/>
      <c r="D246" s="209" t="s">
        <v>173</v>
      </c>
      <c r="E246" s="220" t="s">
        <v>20</v>
      </c>
      <c r="F246" s="221" t="s">
        <v>263</v>
      </c>
      <c r="G246" s="219"/>
      <c r="H246" s="222">
        <v>11.9</v>
      </c>
      <c r="I246" s="223"/>
      <c r="J246" s="219"/>
      <c r="K246" s="219"/>
      <c r="L246" s="224"/>
      <c r="M246" s="225"/>
      <c r="N246" s="226"/>
      <c r="O246" s="226"/>
      <c r="P246" s="226"/>
      <c r="Q246" s="226"/>
      <c r="R246" s="226"/>
      <c r="S246" s="226"/>
      <c r="T246" s="227"/>
      <c r="AT246" s="228" t="s">
        <v>173</v>
      </c>
      <c r="AU246" s="228" t="s">
        <v>82</v>
      </c>
      <c r="AV246" s="14" t="s">
        <v>82</v>
      </c>
      <c r="AW246" s="14" t="s">
        <v>34</v>
      </c>
      <c r="AX246" s="14" t="s">
        <v>73</v>
      </c>
      <c r="AY246" s="228" t="s">
        <v>163</v>
      </c>
    </row>
    <row r="247" spans="1:65" s="14" customFormat="1" ht="11.25">
      <c r="B247" s="218"/>
      <c r="C247" s="219"/>
      <c r="D247" s="209" t="s">
        <v>173</v>
      </c>
      <c r="E247" s="220" t="s">
        <v>20</v>
      </c>
      <c r="F247" s="221" t="s">
        <v>262</v>
      </c>
      <c r="G247" s="219"/>
      <c r="H247" s="222">
        <v>-1.47</v>
      </c>
      <c r="I247" s="223"/>
      <c r="J247" s="219"/>
      <c r="K247" s="219"/>
      <c r="L247" s="224"/>
      <c r="M247" s="225"/>
      <c r="N247" s="226"/>
      <c r="O247" s="226"/>
      <c r="P247" s="226"/>
      <c r="Q247" s="226"/>
      <c r="R247" s="226"/>
      <c r="S247" s="226"/>
      <c r="T247" s="227"/>
      <c r="AT247" s="228" t="s">
        <v>173</v>
      </c>
      <c r="AU247" s="228" t="s">
        <v>82</v>
      </c>
      <c r="AV247" s="14" t="s">
        <v>82</v>
      </c>
      <c r="AW247" s="14" t="s">
        <v>34</v>
      </c>
      <c r="AX247" s="14" t="s">
        <v>73</v>
      </c>
      <c r="AY247" s="228" t="s">
        <v>163</v>
      </c>
    </row>
    <row r="248" spans="1:65" s="14" customFormat="1" ht="11.25">
      <c r="B248" s="218"/>
      <c r="C248" s="219"/>
      <c r="D248" s="209" t="s">
        <v>173</v>
      </c>
      <c r="E248" s="220" t="s">
        <v>20</v>
      </c>
      <c r="F248" s="221" t="s">
        <v>261</v>
      </c>
      <c r="G248" s="219"/>
      <c r="H248" s="222">
        <v>11.928000000000001</v>
      </c>
      <c r="I248" s="223"/>
      <c r="J248" s="219"/>
      <c r="K248" s="219"/>
      <c r="L248" s="224"/>
      <c r="M248" s="225"/>
      <c r="N248" s="226"/>
      <c r="O248" s="226"/>
      <c r="P248" s="226"/>
      <c r="Q248" s="226"/>
      <c r="R248" s="226"/>
      <c r="S248" s="226"/>
      <c r="T248" s="227"/>
      <c r="AT248" s="228" t="s">
        <v>173</v>
      </c>
      <c r="AU248" s="228" t="s">
        <v>82</v>
      </c>
      <c r="AV248" s="14" t="s">
        <v>82</v>
      </c>
      <c r="AW248" s="14" t="s">
        <v>34</v>
      </c>
      <c r="AX248" s="14" t="s">
        <v>73</v>
      </c>
      <c r="AY248" s="228" t="s">
        <v>163</v>
      </c>
    </row>
    <row r="249" spans="1:65" s="14" customFormat="1" ht="11.25">
      <c r="B249" s="218"/>
      <c r="C249" s="219"/>
      <c r="D249" s="209" t="s">
        <v>173</v>
      </c>
      <c r="E249" s="220" t="s">
        <v>20</v>
      </c>
      <c r="F249" s="221" t="s">
        <v>262</v>
      </c>
      <c r="G249" s="219"/>
      <c r="H249" s="222">
        <v>-1.47</v>
      </c>
      <c r="I249" s="223"/>
      <c r="J249" s="219"/>
      <c r="K249" s="219"/>
      <c r="L249" s="224"/>
      <c r="M249" s="225"/>
      <c r="N249" s="226"/>
      <c r="O249" s="226"/>
      <c r="P249" s="226"/>
      <c r="Q249" s="226"/>
      <c r="R249" s="226"/>
      <c r="S249" s="226"/>
      <c r="T249" s="227"/>
      <c r="AT249" s="228" t="s">
        <v>173</v>
      </c>
      <c r="AU249" s="228" t="s">
        <v>82</v>
      </c>
      <c r="AV249" s="14" t="s">
        <v>82</v>
      </c>
      <c r="AW249" s="14" t="s">
        <v>34</v>
      </c>
      <c r="AX249" s="14" t="s">
        <v>73</v>
      </c>
      <c r="AY249" s="228" t="s">
        <v>163</v>
      </c>
    </row>
    <row r="250" spans="1:65" s="15" customFormat="1" ht="11.25">
      <c r="B250" s="229"/>
      <c r="C250" s="230"/>
      <c r="D250" s="209" t="s">
        <v>173</v>
      </c>
      <c r="E250" s="231" t="s">
        <v>20</v>
      </c>
      <c r="F250" s="232" t="s">
        <v>178</v>
      </c>
      <c r="G250" s="230"/>
      <c r="H250" s="233">
        <v>20.888000000000002</v>
      </c>
      <c r="I250" s="234"/>
      <c r="J250" s="230"/>
      <c r="K250" s="230"/>
      <c r="L250" s="235"/>
      <c r="M250" s="236"/>
      <c r="N250" s="237"/>
      <c r="O250" s="237"/>
      <c r="P250" s="237"/>
      <c r="Q250" s="237"/>
      <c r="R250" s="237"/>
      <c r="S250" s="237"/>
      <c r="T250" s="238"/>
      <c r="AT250" s="239" t="s">
        <v>173</v>
      </c>
      <c r="AU250" s="239" t="s">
        <v>82</v>
      </c>
      <c r="AV250" s="15" t="s">
        <v>171</v>
      </c>
      <c r="AW250" s="15" t="s">
        <v>34</v>
      </c>
      <c r="AX250" s="15" t="s">
        <v>80</v>
      </c>
      <c r="AY250" s="239" t="s">
        <v>163</v>
      </c>
    </row>
    <row r="251" spans="1:65" s="2" customFormat="1" ht="28.5" customHeight="1">
      <c r="A251" s="36"/>
      <c r="B251" s="37"/>
      <c r="C251" s="194" t="s">
        <v>346</v>
      </c>
      <c r="D251" s="194" t="s">
        <v>166</v>
      </c>
      <c r="E251" s="195" t="s">
        <v>347</v>
      </c>
      <c r="F251" s="196" t="s">
        <v>348</v>
      </c>
      <c r="G251" s="197" t="s">
        <v>185</v>
      </c>
      <c r="H251" s="198">
        <v>73.114999999999995</v>
      </c>
      <c r="I251" s="199"/>
      <c r="J251" s="200">
        <f>ROUND(I251*H251,2)</f>
        <v>0</v>
      </c>
      <c r="K251" s="196" t="s">
        <v>170</v>
      </c>
      <c r="L251" s="41"/>
      <c r="M251" s="201" t="s">
        <v>20</v>
      </c>
      <c r="N251" s="202" t="s">
        <v>44</v>
      </c>
      <c r="O251" s="66"/>
      <c r="P251" s="203">
        <f>O251*H251</f>
        <v>0</v>
      </c>
      <c r="Q251" s="203">
        <v>1.8380000000000001E-2</v>
      </c>
      <c r="R251" s="203">
        <f>Q251*H251</f>
        <v>1.3438536999999999</v>
      </c>
      <c r="S251" s="203">
        <v>0</v>
      </c>
      <c r="T251" s="204">
        <f>S251*H251</f>
        <v>0</v>
      </c>
      <c r="U251" s="36"/>
      <c r="V251" s="36"/>
      <c r="W251" s="36"/>
      <c r="X251" s="36"/>
      <c r="Y251" s="36"/>
      <c r="Z251" s="36"/>
      <c r="AA251" s="36"/>
      <c r="AB251" s="36"/>
      <c r="AC251" s="36"/>
      <c r="AD251" s="36"/>
      <c r="AE251" s="36"/>
      <c r="AR251" s="205" t="s">
        <v>171</v>
      </c>
      <c r="AT251" s="205" t="s">
        <v>166</v>
      </c>
      <c r="AU251" s="205" t="s">
        <v>82</v>
      </c>
      <c r="AY251" s="19" t="s">
        <v>163</v>
      </c>
      <c r="BE251" s="206">
        <f>IF(N251="základní",J251,0)</f>
        <v>0</v>
      </c>
      <c r="BF251" s="206">
        <f>IF(N251="snížená",J251,0)</f>
        <v>0</v>
      </c>
      <c r="BG251" s="206">
        <f>IF(N251="zákl. přenesená",J251,0)</f>
        <v>0</v>
      </c>
      <c r="BH251" s="206">
        <f>IF(N251="sníž. přenesená",J251,0)</f>
        <v>0</v>
      </c>
      <c r="BI251" s="206">
        <f>IF(N251="nulová",J251,0)</f>
        <v>0</v>
      </c>
      <c r="BJ251" s="19" t="s">
        <v>80</v>
      </c>
      <c r="BK251" s="206">
        <f>ROUND(I251*H251,2)</f>
        <v>0</v>
      </c>
      <c r="BL251" s="19" t="s">
        <v>171</v>
      </c>
      <c r="BM251" s="205" t="s">
        <v>349</v>
      </c>
    </row>
    <row r="252" spans="1:65" s="2" customFormat="1" ht="58.5">
      <c r="A252" s="36"/>
      <c r="B252" s="37"/>
      <c r="C252" s="38"/>
      <c r="D252" s="209" t="s">
        <v>187</v>
      </c>
      <c r="E252" s="38"/>
      <c r="F252" s="240" t="s">
        <v>350</v>
      </c>
      <c r="G252" s="38"/>
      <c r="H252" s="38"/>
      <c r="I252" s="117"/>
      <c r="J252" s="38"/>
      <c r="K252" s="38"/>
      <c r="L252" s="41"/>
      <c r="M252" s="241"/>
      <c r="N252" s="242"/>
      <c r="O252" s="66"/>
      <c r="P252" s="66"/>
      <c r="Q252" s="66"/>
      <c r="R252" s="66"/>
      <c r="S252" s="66"/>
      <c r="T252" s="67"/>
      <c r="U252" s="36"/>
      <c r="V252" s="36"/>
      <c r="W252" s="36"/>
      <c r="X252" s="36"/>
      <c r="Y252" s="36"/>
      <c r="Z252" s="36"/>
      <c r="AA252" s="36"/>
      <c r="AB252" s="36"/>
      <c r="AC252" s="36"/>
      <c r="AD252" s="36"/>
      <c r="AE252" s="36"/>
      <c r="AT252" s="19" t="s">
        <v>187</v>
      </c>
      <c r="AU252" s="19" t="s">
        <v>82</v>
      </c>
    </row>
    <row r="253" spans="1:65" s="13" customFormat="1" ht="11.25">
      <c r="B253" s="207"/>
      <c r="C253" s="208"/>
      <c r="D253" s="209" t="s">
        <v>173</v>
      </c>
      <c r="E253" s="210" t="s">
        <v>20</v>
      </c>
      <c r="F253" s="211" t="s">
        <v>322</v>
      </c>
      <c r="G253" s="208"/>
      <c r="H253" s="210" t="s">
        <v>20</v>
      </c>
      <c r="I253" s="212"/>
      <c r="J253" s="208"/>
      <c r="K253" s="208"/>
      <c r="L253" s="213"/>
      <c r="M253" s="214"/>
      <c r="N253" s="215"/>
      <c r="O253" s="215"/>
      <c r="P253" s="215"/>
      <c r="Q253" s="215"/>
      <c r="R253" s="215"/>
      <c r="S253" s="215"/>
      <c r="T253" s="216"/>
      <c r="AT253" s="217" t="s">
        <v>173</v>
      </c>
      <c r="AU253" s="217" t="s">
        <v>82</v>
      </c>
      <c r="AV253" s="13" t="s">
        <v>80</v>
      </c>
      <c r="AW253" s="13" t="s">
        <v>34</v>
      </c>
      <c r="AX253" s="13" t="s">
        <v>73</v>
      </c>
      <c r="AY253" s="217" t="s">
        <v>163</v>
      </c>
    </row>
    <row r="254" spans="1:65" s="13" customFormat="1" ht="11.25">
      <c r="B254" s="207"/>
      <c r="C254" s="208"/>
      <c r="D254" s="209" t="s">
        <v>173</v>
      </c>
      <c r="E254" s="210" t="s">
        <v>20</v>
      </c>
      <c r="F254" s="211" t="s">
        <v>281</v>
      </c>
      <c r="G254" s="208"/>
      <c r="H254" s="210" t="s">
        <v>20</v>
      </c>
      <c r="I254" s="212"/>
      <c r="J254" s="208"/>
      <c r="K254" s="208"/>
      <c r="L254" s="213"/>
      <c r="M254" s="214"/>
      <c r="N254" s="215"/>
      <c r="O254" s="215"/>
      <c r="P254" s="215"/>
      <c r="Q254" s="215"/>
      <c r="R254" s="215"/>
      <c r="S254" s="215"/>
      <c r="T254" s="216"/>
      <c r="AT254" s="217" t="s">
        <v>173</v>
      </c>
      <c r="AU254" s="217" t="s">
        <v>82</v>
      </c>
      <c r="AV254" s="13" t="s">
        <v>80</v>
      </c>
      <c r="AW254" s="13" t="s">
        <v>34</v>
      </c>
      <c r="AX254" s="13" t="s">
        <v>73</v>
      </c>
      <c r="AY254" s="217" t="s">
        <v>163</v>
      </c>
    </row>
    <row r="255" spans="1:65" s="14" customFormat="1" ht="11.25">
      <c r="B255" s="218"/>
      <c r="C255" s="219"/>
      <c r="D255" s="209" t="s">
        <v>173</v>
      </c>
      <c r="E255" s="220" t="s">
        <v>20</v>
      </c>
      <c r="F255" s="221" t="s">
        <v>323</v>
      </c>
      <c r="G255" s="219"/>
      <c r="H255" s="222">
        <v>58.14</v>
      </c>
      <c r="I255" s="223"/>
      <c r="J255" s="219"/>
      <c r="K255" s="219"/>
      <c r="L255" s="224"/>
      <c r="M255" s="225"/>
      <c r="N255" s="226"/>
      <c r="O255" s="226"/>
      <c r="P255" s="226"/>
      <c r="Q255" s="226"/>
      <c r="R255" s="226"/>
      <c r="S255" s="226"/>
      <c r="T255" s="227"/>
      <c r="AT255" s="228" t="s">
        <v>173</v>
      </c>
      <c r="AU255" s="228" t="s">
        <v>82</v>
      </c>
      <c r="AV255" s="14" t="s">
        <v>82</v>
      </c>
      <c r="AW255" s="14" t="s">
        <v>34</v>
      </c>
      <c r="AX255" s="14" t="s">
        <v>73</v>
      </c>
      <c r="AY255" s="228" t="s">
        <v>163</v>
      </c>
    </row>
    <row r="256" spans="1:65" s="14" customFormat="1" ht="11.25">
      <c r="B256" s="218"/>
      <c r="C256" s="219"/>
      <c r="D256" s="209" t="s">
        <v>173</v>
      </c>
      <c r="E256" s="220" t="s">
        <v>20</v>
      </c>
      <c r="F256" s="221" t="s">
        <v>324</v>
      </c>
      <c r="G256" s="219"/>
      <c r="H256" s="222">
        <v>28.024999999999999</v>
      </c>
      <c r="I256" s="223"/>
      <c r="J256" s="219"/>
      <c r="K256" s="219"/>
      <c r="L256" s="224"/>
      <c r="M256" s="225"/>
      <c r="N256" s="226"/>
      <c r="O256" s="226"/>
      <c r="P256" s="226"/>
      <c r="Q256" s="226"/>
      <c r="R256" s="226"/>
      <c r="S256" s="226"/>
      <c r="T256" s="227"/>
      <c r="AT256" s="228" t="s">
        <v>173</v>
      </c>
      <c r="AU256" s="228" t="s">
        <v>82</v>
      </c>
      <c r="AV256" s="14" t="s">
        <v>82</v>
      </c>
      <c r="AW256" s="14" t="s">
        <v>34</v>
      </c>
      <c r="AX256" s="14" t="s">
        <v>73</v>
      </c>
      <c r="AY256" s="228" t="s">
        <v>163</v>
      </c>
    </row>
    <row r="257" spans="1:65" s="14" customFormat="1" ht="11.25">
      <c r="B257" s="218"/>
      <c r="C257" s="219"/>
      <c r="D257" s="209" t="s">
        <v>173</v>
      </c>
      <c r="E257" s="220" t="s">
        <v>20</v>
      </c>
      <c r="F257" s="221" t="s">
        <v>325</v>
      </c>
      <c r="G257" s="219"/>
      <c r="H257" s="222">
        <v>-17.64</v>
      </c>
      <c r="I257" s="223"/>
      <c r="J257" s="219"/>
      <c r="K257" s="219"/>
      <c r="L257" s="224"/>
      <c r="M257" s="225"/>
      <c r="N257" s="226"/>
      <c r="O257" s="226"/>
      <c r="P257" s="226"/>
      <c r="Q257" s="226"/>
      <c r="R257" s="226"/>
      <c r="S257" s="226"/>
      <c r="T257" s="227"/>
      <c r="AT257" s="228" t="s">
        <v>173</v>
      </c>
      <c r="AU257" s="228" t="s">
        <v>82</v>
      </c>
      <c r="AV257" s="14" t="s">
        <v>82</v>
      </c>
      <c r="AW257" s="14" t="s">
        <v>34</v>
      </c>
      <c r="AX257" s="14" t="s">
        <v>73</v>
      </c>
      <c r="AY257" s="228" t="s">
        <v>163</v>
      </c>
    </row>
    <row r="258" spans="1:65" s="14" customFormat="1" ht="11.25">
      <c r="B258" s="218"/>
      <c r="C258" s="219"/>
      <c r="D258" s="209" t="s">
        <v>173</v>
      </c>
      <c r="E258" s="220" t="s">
        <v>20</v>
      </c>
      <c r="F258" s="221" t="s">
        <v>351</v>
      </c>
      <c r="G258" s="219"/>
      <c r="H258" s="222">
        <v>4.59</v>
      </c>
      <c r="I258" s="223"/>
      <c r="J258" s="219"/>
      <c r="K258" s="219"/>
      <c r="L258" s="224"/>
      <c r="M258" s="225"/>
      <c r="N258" s="226"/>
      <c r="O258" s="226"/>
      <c r="P258" s="226"/>
      <c r="Q258" s="226"/>
      <c r="R258" s="226"/>
      <c r="S258" s="226"/>
      <c r="T258" s="227"/>
      <c r="AT258" s="228" t="s">
        <v>173</v>
      </c>
      <c r="AU258" s="228" t="s">
        <v>82</v>
      </c>
      <c r="AV258" s="14" t="s">
        <v>82</v>
      </c>
      <c r="AW258" s="14" t="s">
        <v>34</v>
      </c>
      <c r="AX258" s="14" t="s">
        <v>73</v>
      </c>
      <c r="AY258" s="228" t="s">
        <v>163</v>
      </c>
    </row>
    <row r="259" spans="1:65" s="15" customFormat="1" ht="11.25">
      <c r="B259" s="229"/>
      <c r="C259" s="230"/>
      <c r="D259" s="209" t="s">
        <v>173</v>
      </c>
      <c r="E259" s="231" t="s">
        <v>20</v>
      </c>
      <c r="F259" s="232" t="s">
        <v>178</v>
      </c>
      <c r="G259" s="230"/>
      <c r="H259" s="233">
        <v>73.114999999999995</v>
      </c>
      <c r="I259" s="234"/>
      <c r="J259" s="230"/>
      <c r="K259" s="230"/>
      <c r="L259" s="235"/>
      <c r="M259" s="236"/>
      <c r="N259" s="237"/>
      <c r="O259" s="237"/>
      <c r="P259" s="237"/>
      <c r="Q259" s="237"/>
      <c r="R259" s="237"/>
      <c r="S259" s="237"/>
      <c r="T259" s="238"/>
      <c r="AT259" s="239" t="s">
        <v>173</v>
      </c>
      <c r="AU259" s="239" t="s">
        <v>82</v>
      </c>
      <c r="AV259" s="15" t="s">
        <v>171</v>
      </c>
      <c r="AW259" s="15" t="s">
        <v>34</v>
      </c>
      <c r="AX259" s="15" t="s">
        <v>80</v>
      </c>
      <c r="AY259" s="239" t="s">
        <v>163</v>
      </c>
    </row>
    <row r="260" spans="1:65" s="2" customFormat="1" ht="27.75" customHeight="1">
      <c r="A260" s="36"/>
      <c r="B260" s="37"/>
      <c r="C260" s="194" t="s">
        <v>352</v>
      </c>
      <c r="D260" s="194" t="s">
        <v>166</v>
      </c>
      <c r="E260" s="195" t="s">
        <v>353</v>
      </c>
      <c r="F260" s="196" t="s">
        <v>354</v>
      </c>
      <c r="G260" s="197" t="s">
        <v>185</v>
      </c>
      <c r="H260" s="198">
        <v>146.22999999999999</v>
      </c>
      <c r="I260" s="199"/>
      <c r="J260" s="200">
        <f>ROUND(I260*H260,2)</f>
        <v>0</v>
      </c>
      <c r="K260" s="196" t="s">
        <v>170</v>
      </c>
      <c r="L260" s="41"/>
      <c r="M260" s="201" t="s">
        <v>20</v>
      </c>
      <c r="N260" s="202" t="s">
        <v>44</v>
      </c>
      <c r="O260" s="66"/>
      <c r="P260" s="203">
        <f>O260*H260</f>
        <v>0</v>
      </c>
      <c r="Q260" s="203">
        <v>7.9000000000000008E-3</v>
      </c>
      <c r="R260" s="203">
        <f>Q260*H260</f>
        <v>1.1552169999999999</v>
      </c>
      <c r="S260" s="203">
        <v>0</v>
      </c>
      <c r="T260" s="204">
        <f>S260*H260</f>
        <v>0</v>
      </c>
      <c r="U260" s="36"/>
      <c r="V260" s="36"/>
      <c r="W260" s="36"/>
      <c r="X260" s="36"/>
      <c r="Y260" s="36"/>
      <c r="Z260" s="36"/>
      <c r="AA260" s="36"/>
      <c r="AB260" s="36"/>
      <c r="AC260" s="36"/>
      <c r="AD260" s="36"/>
      <c r="AE260" s="36"/>
      <c r="AR260" s="205" t="s">
        <v>171</v>
      </c>
      <c r="AT260" s="205" t="s">
        <v>166</v>
      </c>
      <c r="AU260" s="205" t="s">
        <v>82</v>
      </c>
      <c r="AY260" s="19" t="s">
        <v>163</v>
      </c>
      <c r="BE260" s="206">
        <f>IF(N260="základní",J260,0)</f>
        <v>0</v>
      </c>
      <c r="BF260" s="206">
        <f>IF(N260="snížená",J260,0)</f>
        <v>0</v>
      </c>
      <c r="BG260" s="206">
        <f>IF(N260="zákl. přenesená",J260,0)</f>
        <v>0</v>
      </c>
      <c r="BH260" s="206">
        <f>IF(N260="sníž. přenesená",J260,0)</f>
        <v>0</v>
      </c>
      <c r="BI260" s="206">
        <f>IF(N260="nulová",J260,0)</f>
        <v>0</v>
      </c>
      <c r="BJ260" s="19" t="s">
        <v>80</v>
      </c>
      <c r="BK260" s="206">
        <f>ROUND(I260*H260,2)</f>
        <v>0</v>
      </c>
      <c r="BL260" s="19" t="s">
        <v>171</v>
      </c>
      <c r="BM260" s="205" t="s">
        <v>355</v>
      </c>
    </row>
    <row r="261" spans="1:65" s="2" customFormat="1" ht="58.5">
      <c r="A261" s="36"/>
      <c r="B261" s="37"/>
      <c r="C261" s="38"/>
      <c r="D261" s="209" t="s">
        <v>187</v>
      </c>
      <c r="E261" s="38"/>
      <c r="F261" s="240" t="s">
        <v>350</v>
      </c>
      <c r="G261" s="38"/>
      <c r="H261" s="38"/>
      <c r="I261" s="117"/>
      <c r="J261" s="38"/>
      <c r="K261" s="38"/>
      <c r="L261" s="41"/>
      <c r="M261" s="241"/>
      <c r="N261" s="242"/>
      <c r="O261" s="66"/>
      <c r="P261" s="66"/>
      <c r="Q261" s="66"/>
      <c r="R261" s="66"/>
      <c r="S261" s="66"/>
      <c r="T261" s="67"/>
      <c r="U261" s="36"/>
      <c r="V261" s="36"/>
      <c r="W261" s="36"/>
      <c r="X261" s="36"/>
      <c r="Y261" s="36"/>
      <c r="Z261" s="36"/>
      <c r="AA261" s="36"/>
      <c r="AB261" s="36"/>
      <c r="AC261" s="36"/>
      <c r="AD261" s="36"/>
      <c r="AE261" s="36"/>
      <c r="AT261" s="19" t="s">
        <v>187</v>
      </c>
      <c r="AU261" s="19" t="s">
        <v>82</v>
      </c>
    </row>
    <row r="262" spans="1:65" s="14" customFormat="1" ht="11.25">
      <c r="B262" s="218"/>
      <c r="C262" s="219"/>
      <c r="D262" s="209" t="s">
        <v>173</v>
      </c>
      <c r="E262" s="220" t="s">
        <v>20</v>
      </c>
      <c r="F262" s="221" t="s">
        <v>356</v>
      </c>
      <c r="G262" s="219"/>
      <c r="H262" s="222">
        <v>146.22999999999999</v>
      </c>
      <c r="I262" s="223"/>
      <c r="J262" s="219"/>
      <c r="K262" s="219"/>
      <c r="L262" s="224"/>
      <c r="M262" s="225"/>
      <c r="N262" s="226"/>
      <c r="O262" s="226"/>
      <c r="P262" s="226"/>
      <c r="Q262" s="226"/>
      <c r="R262" s="226"/>
      <c r="S262" s="226"/>
      <c r="T262" s="227"/>
      <c r="AT262" s="228" t="s">
        <v>173</v>
      </c>
      <c r="AU262" s="228" t="s">
        <v>82</v>
      </c>
      <c r="AV262" s="14" t="s">
        <v>82</v>
      </c>
      <c r="AW262" s="14" t="s">
        <v>34</v>
      </c>
      <c r="AX262" s="14" t="s">
        <v>80</v>
      </c>
      <c r="AY262" s="228" t="s">
        <v>163</v>
      </c>
    </row>
    <row r="263" spans="1:65" s="2" customFormat="1" ht="14.45" customHeight="1">
      <c r="A263" s="36"/>
      <c r="B263" s="37"/>
      <c r="C263" s="194" t="s">
        <v>357</v>
      </c>
      <c r="D263" s="194" t="s">
        <v>166</v>
      </c>
      <c r="E263" s="195" t="s">
        <v>358</v>
      </c>
      <c r="F263" s="196" t="s">
        <v>359</v>
      </c>
      <c r="G263" s="197" t="s">
        <v>185</v>
      </c>
      <c r="H263" s="198">
        <v>55.65</v>
      </c>
      <c r="I263" s="199"/>
      <c r="J263" s="200">
        <f>ROUND(I263*H263,2)</f>
        <v>0</v>
      </c>
      <c r="K263" s="196" t="s">
        <v>170</v>
      </c>
      <c r="L263" s="41"/>
      <c r="M263" s="201" t="s">
        <v>20</v>
      </c>
      <c r="N263" s="202" t="s">
        <v>44</v>
      </c>
      <c r="O263" s="66"/>
      <c r="P263" s="203">
        <f>O263*H263</f>
        <v>0</v>
      </c>
      <c r="Q263" s="203">
        <v>4.1529999999999997E-2</v>
      </c>
      <c r="R263" s="203">
        <f>Q263*H263</f>
        <v>2.3111444999999997</v>
      </c>
      <c r="S263" s="203">
        <v>0</v>
      </c>
      <c r="T263" s="204">
        <f>S263*H263</f>
        <v>0</v>
      </c>
      <c r="U263" s="36"/>
      <c r="V263" s="36"/>
      <c r="W263" s="36"/>
      <c r="X263" s="36"/>
      <c r="Y263" s="36"/>
      <c r="Z263" s="36"/>
      <c r="AA263" s="36"/>
      <c r="AB263" s="36"/>
      <c r="AC263" s="36"/>
      <c r="AD263" s="36"/>
      <c r="AE263" s="36"/>
      <c r="AR263" s="205" t="s">
        <v>171</v>
      </c>
      <c r="AT263" s="205" t="s">
        <v>166</v>
      </c>
      <c r="AU263" s="205" t="s">
        <v>82</v>
      </c>
      <c r="AY263" s="19" t="s">
        <v>163</v>
      </c>
      <c r="BE263" s="206">
        <f>IF(N263="základní",J263,0)</f>
        <v>0</v>
      </c>
      <c r="BF263" s="206">
        <f>IF(N263="snížená",J263,0)</f>
        <v>0</v>
      </c>
      <c r="BG263" s="206">
        <f>IF(N263="zákl. přenesená",J263,0)</f>
        <v>0</v>
      </c>
      <c r="BH263" s="206">
        <f>IF(N263="sníž. přenesená",J263,0)</f>
        <v>0</v>
      </c>
      <c r="BI263" s="206">
        <f>IF(N263="nulová",J263,0)</f>
        <v>0</v>
      </c>
      <c r="BJ263" s="19" t="s">
        <v>80</v>
      </c>
      <c r="BK263" s="206">
        <f>ROUND(I263*H263,2)</f>
        <v>0</v>
      </c>
      <c r="BL263" s="19" t="s">
        <v>171</v>
      </c>
      <c r="BM263" s="205" t="s">
        <v>360</v>
      </c>
    </row>
    <row r="264" spans="1:65" s="13" customFormat="1" ht="11.25">
      <c r="B264" s="207"/>
      <c r="C264" s="208"/>
      <c r="D264" s="209" t="s">
        <v>173</v>
      </c>
      <c r="E264" s="210" t="s">
        <v>20</v>
      </c>
      <c r="F264" s="211" t="s">
        <v>313</v>
      </c>
      <c r="G264" s="208"/>
      <c r="H264" s="210" t="s">
        <v>20</v>
      </c>
      <c r="I264" s="212"/>
      <c r="J264" s="208"/>
      <c r="K264" s="208"/>
      <c r="L264" s="213"/>
      <c r="M264" s="214"/>
      <c r="N264" s="215"/>
      <c r="O264" s="215"/>
      <c r="P264" s="215"/>
      <c r="Q264" s="215"/>
      <c r="R264" s="215"/>
      <c r="S264" s="215"/>
      <c r="T264" s="216"/>
      <c r="AT264" s="217" t="s">
        <v>173</v>
      </c>
      <c r="AU264" s="217" t="s">
        <v>82</v>
      </c>
      <c r="AV264" s="13" t="s">
        <v>80</v>
      </c>
      <c r="AW264" s="13" t="s">
        <v>34</v>
      </c>
      <c r="AX264" s="13" t="s">
        <v>73</v>
      </c>
      <c r="AY264" s="217" t="s">
        <v>163</v>
      </c>
    </row>
    <row r="265" spans="1:65" s="13" customFormat="1" ht="11.25">
      <c r="B265" s="207"/>
      <c r="C265" s="208"/>
      <c r="D265" s="209" t="s">
        <v>173</v>
      </c>
      <c r="E265" s="210" t="s">
        <v>20</v>
      </c>
      <c r="F265" s="211" t="s">
        <v>361</v>
      </c>
      <c r="G265" s="208"/>
      <c r="H265" s="210" t="s">
        <v>20</v>
      </c>
      <c r="I265" s="212"/>
      <c r="J265" s="208"/>
      <c r="K265" s="208"/>
      <c r="L265" s="213"/>
      <c r="M265" s="214"/>
      <c r="N265" s="215"/>
      <c r="O265" s="215"/>
      <c r="P265" s="215"/>
      <c r="Q265" s="215"/>
      <c r="R265" s="215"/>
      <c r="S265" s="215"/>
      <c r="T265" s="216"/>
      <c r="AT265" s="217" t="s">
        <v>173</v>
      </c>
      <c r="AU265" s="217" t="s">
        <v>82</v>
      </c>
      <c r="AV265" s="13" t="s">
        <v>80</v>
      </c>
      <c r="AW265" s="13" t="s">
        <v>34</v>
      </c>
      <c r="AX265" s="13" t="s">
        <v>73</v>
      </c>
      <c r="AY265" s="217" t="s">
        <v>163</v>
      </c>
    </row>
    <row r="266" spans="1:65" s="14" customFormat="1" ht="11.25">
      <c r="B266" s="218"/>
      <c r="C266" s="219"/>
      <c r="D266" s="209" t="s">
        <v>173</v>
      </c>
      <c r="E266" s="220" t="s">
        <v>20</v>
      </c>
      <c r="F266" s="221" t="s">
        <v>362</v>
      </c>
      <c r="G266" s="219"/>
      <c r="H266" s="222">
        <v>55.65</v>
      </c>
      <c r="I266" s="223"/>
      <c r="J266" s="219"/>
      <c r="K266" s="219"/>
      <c r="L266" s="224"/>
      <c r="M266" s="225"/>
      <c r="N266" s="226"/>
      <c r="O266" s="226"/>
      <c r="P266" s="226"/>
      <c r="Q266" s="226"/>
      <c r="R266" s="226"/>
      <c r="S266" s="226"/>
      <c r="T266" s="227"/>
      <c r="AT266" s="228" t="s">
        <v>173</v>
      </c>
      <c r="AU266" s="228" t="s">
        <v>82</v>
      </c>
      <c r="AV266" s="14" t="s">
        <v>82</v>
      </c>
      <c r="AW266" s="14" t="s">
        <v>34</v>
      </c>
      <c r="AX266" s="14" t="s">
        <v>80</v>
      </c>
      <c r="AY266" s="228" t="s">
        <v>163</v>
      </c>
    </row>
    <row r="267" spans="1:65" s="2" customFormat="1" ht="14.45" customHeight="1">
      <c r="A267" s="36"/>
      <c r="B267" s="37"/>
      <c r="C267" s="194" t="s">
        <v>363</v>
      </c>
      <c r="D267" s="194" t="s">
        <v>166</v>
      </c>
      <c r="E267" s="195" t="s">
        <v>364</v>
      </c>
      <c r="F267" s="196" t="s">
        <v>365</v>
      </c>
      <c r="G267" s="197" t="s">
        <v>185</v>
      </c>
      <c r="H267" s="198">
        <v>50</v>
      </c>
      <c r="I267" s="199"/>
      <c r="J267" s="200">
        <f>ROUND(I267*H267,2)</f>
        <v>0</v>
      </c>
      <c r="K267" s="196" t="s">
        <v>170</v>
      </c>
      <c r="L267" s="41"/>
      <c r="M267" s="201" t="s">
        <v>20</v>
      </c>
      <c r="N267" s="202" t="s">
        <v>44</v>
      </c>
      <c r="O267" s="66"/>
      <c r="P267" s="203">
        <f>O267*H267</f>
        <v>0</v>
      </c>
      <c r="Q267" s="203">
        <v>4.1529999999999997E-2</v>
      </c>
      <c r="R267" s="203">
        <f>Q267*H267</f>
        <v>2.0764999999999998</v>
      </c>
      <c r="S267" s="203">
        <v>0</v>
      </c>
      <c r="T267" s="204">
        <f>S267*H267</f>
        <v>0</v>
      </c>
      <c r="U267" s="36"/>
      <c r="V267" s="36"/>
      <c r="W267" s="36"/>
      <c r="X267" s="36"/>
      <c r="Y267" s="36"/>
      <c r="Z267" s="36"/>
      <c r="AA267" s="36"/>
      <c r="AB267" s="36"/>
      <c r="AC267" s="36"/>
      <c r="AD267" s="36"/>
      <c r="AE267" s="36"/>
      <c r="AR267" s="205" t="s">
        <v>171</v>
      </c>
      <c r="AT267" s="205" t="s">
        <v>166</v>
      </c>
      <c r="AU267" s="205" t="s">
        <v>82</v>
      </c>
      <c r="AY267" s="19" t="s">
        <v>163</v>
      </c>
      <c r="BE267" s="206">
        <f>IF(N267="základní",J267,0)</f>
        <v>0</v>
      </c>
      <c r="BF267" s="206">
        <f>IF(N267="snížená",J267,0)</f>
        <v>0</v>
      </c>
      <c r="BG267" s="206">
        <f>IF(N267="zákl. přenesená",J267,0)</f>
        <v>0</v>
      </c>
      <c r="BH267" s="206">
        <f>IF(N267="sníž. přenesená",J267,0)</f>
        <v>0</v>
      </c>
      <c r="BI267" s="206">
        <f>IF(N267="nulová",J267,0)</f>
        <v>0</v>
      </c>
      <c r="BJ267" s="19" t="s">
        <v>80</v>
      </c>
      <c r="BK267" s="206">
        <f>ROUND(I267*H267,2)</f>
        <v>0</v>
      </c>
      <c r="BL267" s="19" t="s">
        <v>171</v>
      </c>
      <c r="BM267" s="205" t="s">
        <v>366</v>
      </c>
    </row>
    <row r="268" spans="1:65" s="13" customFormat="1" ht="11.25">
      <c r="B268" s="207"/>
      <c r="C268" s="208"/>
      <c r="D268" s="209" t="s">
        <v>173</v>
      </c>
      <c r="E268" s="210" t="s">
        <v>20</v>
      </c>
      <c r="F268" s="211" t="s">
        <v>313</v>
      </c>
      <c r="G268" s="208"/>
      <c r="H268" s="210" t="s">
        <v>20</v>
      </c>
      <c r="I268" s="212"/>
      <c r="J268" s="208"/>
      <c r="K268" s="208"/>
      <c r="L268" s="213"/>
      <c r="M268" s="214"/>
      <c r="N268" s="215"/>
      <c r="O268" s="215"/>
      <c r="P268" s="215"/>
      <c r="Q268" s="215"/>
      <c r="R268" s="215"/>
      <c r="S268" s="215"/>
      <c r="T268" s="216"/>
      <c r="AT268" s="217" t="s">
        <v>173</v>
      </c>
      <c r="AU268" s="217" t="s">
        <v>82</v>
      </c>
      <c r="AV268" s="13" t="s">
        <v>80</v>
      </c>
      <c r="AW268" s="13" t="s">
        <v>34</v>
      </c>
      <c r="AX268" s="13" t="s">
        <v>73</v>
      </c>
      <c r="AY268" s="217" t="s">
        <v>163</v>
      </c>
    </row>
    <row r="269" spans="1:65" s="13" customFormat="1" ht="11.25">
      <c r="B269" s="207"/>
      <c r="C269" s="208"/>
      <c r="D269" s="209" t="s">
        <v>173</v>
      </c>
      <c r="E269" s="210" t="s">
        <v>20</v>
      </c>
      <c r="F269" s="211" t="s">
        <v>367</v>
      </c>
      <c r="G269" s="208"/>
      <c r="H269" s="210" t="s">
        <v>20</v>
      </c>
      <c r="I269" s="212"/>
      <c r="J269" s="208"/>
      <c r="K269" s="208"/>
      <c r="L269" s="213"/>
      <c r="M269" s="214"/>
      <c r="N269" s="215"/>
      <c r="O269" s="215"/>
      <c r="P269" s="215"/>
      <c r="Q269" s="215"/>
      <c r="R269" s="215"/>
      <c r="S269" s="215"/>
      <c r="T269" s="216"/>
      <c r="AT269" s="217" t="s">
        <v>173</v>
      </c>
      <c r="AU269" s="217" t="s">
        <v>82</v>
      </c>
      <c r="AV269" s="13" t="s">
        <v>80</v>
      </c>
      <c r="AW269" s="13" t="s">
        <v>34</v>
      </c>
      <c r="AX269" s="13" t="s">
        <v>73</v>
      </c>
      <c r="AY269" s="217" t="s">
        <v>163</v>
      </c>
    </row>
    <row r="270" spans="1:65" s="14" customFormat="1" ht="11.25">
      <c r="B270" s="218"/>
      <c r="C270" s="219"/>
      <c r="D270" s="209" t="s">
        <v>173</v>
      </c>
      <c r="E270" s="220" t="s">
        <v>20</v>
      </c>
      <c r="F270" s="221" t="s">
        <v>368</v>
      </c>
      <c r="G270" s="219"/>
      <c r="H270" s="222">
        <v>50</v>
      </c>
      <c r="I270" s="223"/>
      <c r="J270" s="219"/>
      <c r="K270" s="219"/>
      <c r="L270" s="224"/>
      <c r="M270" s="225"/>
      <c r="N270" s="226"/>
      <c r="O270" s="226"/>
      <c r="P270" s="226"/>
      <c r="Q270" s="226"/>
      <c r="R270" s="226"/>
      <c r="S270" s="226"/>
      <c r="T270" s="227"/>
      <c r="AT270" s="228" t="s">
        <v>173</v>
      </c>
      <c r="AU270" s="228" t="s">
        <v>82</v>
      </c>
      <c r="AV270" s="14" t="s">
        <v>82</v>
      </c>
      <c r="AW270" s="14" t="s">
        <v>34</v>
      </c>
      <c r="AX270" s="14" t="s">
        <v>80</v>
      </c>
      <c r="AY270" s="228" t="s">
        <v>163</v>
      </c>
    </row>
    <row r="271" spans="1:65" s="2" customFormat="1" ht="26.25" customHeight="1">
      <c r="A271" s="36"/>
      <c r="B271" s="37"/>
      <c r="C271" s="194" t="s">
        <v>369</v>
      </c>
      <c r="D271" s="194" t="s">
        <v>166</v>
      </c>
      <c r="E271" s="195" t="s">
        <v>370</v>
      </c>
      <c r="F271" s="196" t="s">
        <v>371</v>
      </c>
      <c r="G271" s="197" t="s">
        <v>194</v>
      </c>
      <c r="H271" s="198">
        <v>2</v>
      </c>
      <c r="I271" s="199"/>
      <c r="J271" s="200">
        <f>ROUND(I271*H271,2)</f>
        <v>0</v>
      </c>
      <c r="K271" s="196" t="s">
        <v>170</v>
      </c>
      <c r="L271" s="41"/>
      <c r="M271" s="201" t="s">
        <v>20</v>
      </c>
      <c r="N271" s="202" t="s">
        <v>44</v>
      </c>
      <c r="O271" s="66"/>
      <c r="P271" s="203">
        <f>O271*H271</f>
        <v>0</v>
      </c>
      <c r="Q271" s="203">
        <v>0.1575</v>
      </c>
      <c r="R271" s="203">
        <f>Q271*H271</f>
        <v>0.315</v>
      </c>
      <c r="S271" s="203">
        <v>0</v>
      </c>
      <c r="T271" s="204">
        <f>S271*H271</f>
        <v>0</v>
      </c>
      <c r="U271" s="36"/>
      <c r="V271" s="36"/>
      <c r="W271" s="36"/>
      <c r="X271" s="36"/>
      <c r="Y271" s="36"/>
      <c r="Z271" s="36"/>
      <c r="AA271" s="36"/>
      <c r="AB271" s="36"/>
      <c r="AC271" s="36"/>
      <c r="AD271" s="36"/>
      <c r="AE271" s="36"/>
      <c r="AR271" s="205" t="s">
        <v>171</v>
      </c>
      <c r="AT271" s="205" t="s">
        <v>166</v>
      </c>
      <c r="AU271" s="205" t="s">
        <v>82</v>
      </c>
      <c r="AY271" s="19" t="s">
        <v>163</v>
      </c>
      <c r="BE271" s="206">
        <f>IF(N271="základní",J271,0)</f>
        <v>0</v>
      </c>
      <c r="BF271" s="206">
        <f>IF(N271="snížená",J271,0)</f>
        <v>0</v>
      </c>
      <c r="BG271" s="206">
        <f>IF(N271="zákl. přenesená",J271,0)</f>
        <v>0</v>
      </c>
      <c r="BH271" s="206">
        <f>IF(N271="sníž. přenesená",J271,0)</f>
        <v>0</v>
      </c>
      <c r="BI271" s="206">
        <f>IF(N271="nulová",J271,0)</f>
        <v>0</v>
      </c>
      <c r="BJ271" s="19" t="s">
        <v>80</v>
      </c>
      <c r="BK271" s="206">
        <f>ROUND(I271*H271,2)</f>
        <v>0</v>
      </c>
      <c r="BL271" s="19" t="s">
        <v>171</v>
      </c>
      <c r="BM271" s="205" t="s">
        <v>372</v>
      </c>
    </row>
    <row r="272" spans="1:65" s="13" customFormat="1" ht="11.25">
      <c r="B272" s="207"/>
      <c r="C272" s="208"/>
      <c r="D272" s="209" t="s">
        <v>173</v>
      </c>
      <c r="E272" s="210" t="s">
        <v>20</v>
      </c>
      <c r="F272" s="211" t="s">
        <v>322</v>
      </c>
      <c r="G272" s="208"/>
      <c r="H272" s="210" t="s">
        <v>20</v>
      </c>
      <c r="I272" s="212"/>
      <c r="J272" s="208"/>
      <c r="K272" s="208"/>
      <c r="L272" s="213"/>
      <c r="M272" s="214"/>
      <c r="N272" s="215"/>
      <c r="O272" s="215"/>
      <c r="P272" s="215"/>
      <c r="Q272" s="215"/>
      <c r="R272" s="215"/>
      <c r="S272" s="215"/>
      <c r="T272" s="216"/>
      <c r="AT272" s="217" t="s">
        <v>173</v>
      </c>
      <c r="AU272" s="217" t="s">
        <v>82</v>
      </c>
      <c r="AV272" s="13" t="s">
        <v>80</v>
      </c>
      <c r="AW272" s="13" t="s">
        <v>34</v>
      </c>
      <c r="AX272" s="13" t="s">
        <v>73</v>
      </c>
      <c r="AY272" s="217" t="s">
        <v>163</v>
      </c>
    </row>
    <row r="273" spans="1:65" s="14" customFormat="1" ht="11.25">
      <c r="B273" s="218"/>
      <c r="C273" s="219"/>
      <c r="D273" s="209" t="s">
        <v>173</v>
      </c>
      <c r="E273" s="220" t="s">
        <v>20</v>
      </c>
      <c r="F273" s="221" t="s">
        <v>82</v>
      </c>
      <c r="G273" s="219"/>
      <c r="H273" s="222">
        <v>2</v>
      </c>
      <c r="I273" s="223"/>
      <c r="J273" s="219"/>
      <c r="K273" s="219"/>
      <c r="L273" s="224"/>
      <c r="M273" s="225"/>
      <c r="N273" s="226"/>
      <c r="O273" s="226"/>
      <c r="P273" s="226"/>
      <c r="Q273" s="226"/>
      <c r="R273" s="226"/>
      <c r="S273" s="226"/>
      <c r="T273" s="227"/>
      <c r="AT273" s="228" t="s">
        <v>173</v>
      </c>
      <c r="AU273" s="228" t="s">
        <v>82</v>
      </c>
      <c r="AV273" s="14" t="s">
        <v>82</v>
      </c>
      <c r="AW273" s="14" t="s">
        <v>34</v>
      </c>
      <c r="AX273" s="14" t="s">
        <v>80</v>
      </c>
      <c r="AY273" s="228" t="s">
        <v>163</v>
      </c>
    </row>
    <row r="274" spans="1:65" s="2" customFormat="1" ht="14.45" customHeight="1">
      <c r="A274" s="36"/>
      <c r="B274" s="37"/>
      <c r="C274" s="194" t="s">
        <v>373</v>
      </c>
      <c r="D274" s="194" t="s">
        <v>166</v>
      </c>
      <c r="E274" s="195" t="s">
        <v>374</v>
      </c>
      <c r="F274" s="196" t="s">
        <v>375</v>
      </c>
      <c r="G274" s="197" t="s">
        <v>185</v>
      </c>
      <c r="H274" s="198">
        <v>6.21</v>
      </c>
      <c r="I274" s="199"/>
      <c r="J274" s="200">
        <f>ROUND(I274*H274,2)</f>
        <v>0</v>
      </c>
      <c r="K274" s="196" t="s">
        <v>170</v>
      </c>
      <c r="L274" s="41"/>
      <c r="M274" s="201" t="s">
        <v>20</v>
      </c>
      <c r="N274" s="202" t="s">
        <v>44</v>
      </c>
      <c r="O274" s="66"/>
      <c r="P274" s="203">
        <f>O274*H274</f>
        <v>0</v>
      </c>
      <c r="Q274" s="203">
        <v>3.3579999999999999E-2</v>
      </c>
      <c r="R274" s="203">
        <f>Q274*H274</f>
        <v>0.20853179999999999</v>
      </c>
      <c r="S274" s="203">
        <v>0</v>
      </c>
      <c r="T274" s="204">
        <f>S274*H274</f>
        <v>0</v>
      </c>
      <c r="U274" s="36"/>
      <c r="V274" s="36"/>
      <c r="W274" s="36"/>
      <c r="X274" s="36"/>
      <c r="Y274" s="36"/>
      <c r="Z274" s="36"/>
      <c r="AA274" s="36"/>
      <c r="AB274" s="36"/>
      <c r="AC274" s="36"/>
      <c r="AD274" s="36"/>
      <c r="AE274" s="36"/>
      <c r="AR274" s="205" t="s">
        <v>171</v>
      </c>
      <c r="AT274" s="205" t="s">
        <v>166</v>
      </c>
      <c r="AU274" s="205" t="s">
        <v>82</v>
      </c>
      <c r="AY274" s="19" t="s">
        <v>163</v>
      </c>
      <c r="BE274" s="206">
        <f>IF(N274="základní",J274,0)</f>
        <v>0</v>
      </c>
      <c r="BF274" s="206">
        <f>IF(N274="snížená",J274,0)</f>
        <v>0</v>
      </c>
      <c r="BG274" s="206">
        <f>IF(N274="zákl. přenesená",J274,0)</f>
        <v>0</v>
      </c>
      <c r="BH274" s="206">
        <f>IF(N274="sníž. přenesená",J274,0)</f>
        <v>0</v>
      </c>
      <c r="BI274" s="206">
        <f>IF(N274="nulová",J274,0)</f>
        <v>0</v>
      </c>
      <c r="BJ274" s="19" t="s">
        <v>80</v>
      </c>
      <c r="BK274" s="206">
        <f>ROUND(I274*H274,2)</f>
        <v>0</v>
      </c>
      <c r="BL274" s="19" t="s">
        <v>171</v>
      </c>
      <c r="BM274" s="205" t="s">
        <v>376</v>
      </c>
    </row>
    <row r="275" spans="1:65" s="2" customFormat="1" ht="39">
      <c r="A275" s="36"/>
      <c r="B275" s="37"/>
      <c r="C275" s="38"/>
      <c r="D275" s="209" t="s">
        <v>187</v>
      </c>
      <c r="E275" s="38"/>
      <c r="F275" s="240" t="s">
        <v>377</v>
      </c>
      <c r="G275" s="38"/>
      <c r="H275" s="38"/>
      <c r="I275" s="117"/>
      <c r="J275" s="38"/>
      <c r="K275" s="38"/>
      <c r="L275" s="41"/>
      <c r="M275" s="241"/>
      <c r="N275" s="242"/>
      <c r="O275" s="66"/>
      <c r="P275" s="66"/>
      <c r="Q275" s="66"/>
      <c r="R275" s="66"/>
      <c r="S275" s="66"/>
      <c r="T275" s="67"/>
      <c r="U275" s="36"/>
      <c r="V275" s="36"/>
      <c r="W275" s="36"/>
      <c r="X275" s="36"/>
      <c r="Y275" s="36"/>
      <c r="Z275" s="36"/>
      <c r="AA275" s="36"/>
      <c r="AB275" s="36"/>
      <c r="AC275" s="36"/>
      <c r="AD275" s="36"/>
      <c r="AE275" s="36"/>
      <c r="AT275" s="19" t="s">
        <v>187</v>
      </c>
      <c r="AU275" s="19" t="s">
        <v>82</v>
      </c>
    </row>
    <row r="276" spans="1:65" s="13" customFormat="1" ht="11.25">
      <c r="B276" s="207"/>
      <c r="C276" s="208"/>
      <c r="D276" s="209" t="s">
        <v>173</v>
      </c>
      <c r="E276" s="210" t="s">
        <v>20</v>
      </c>
      <c r="F276" s="211" t="s">
        <v>176</v>
      </c>
      <c r="G276" s="208"/>
      <c r="H276" s="210" t="s">
        <v>20</v>
      </c>
      <c r="I276" s="212"/>
      <c r="J276" s="208"/>
      <c r="K276" s="208"/>
      <c r="L276" s="213"/>
      <c r="M276" s="214"/>
      <c r="N276" s="215"/>
      <c r="O276" s="215"/>
      <c r="P276" s="215"/>
      <c r="Q276" s="215"/>
      <c r="R276" s="215"/>
      <c r="S276" s="215"/>
      <c r="T276" s="216"/>
      <c r="AT276" s="217" t="s">
        <v>173</v>
      </c>
      <c r="AU276" s="217" t="s">
        <v>82</v>
      </c>
      <c r="AV276" s="13" t="s">
        <v>80</v>
      </c>
      <c r="AW276" s="13" t="s">
        <v>34</v>
      </c>
      <c r="AX276" s="13" t="s">
        <v>73</v>
      </c>
      <c r="AY276" s="217" t="s">
        <v>163</v>
      </c>
    </row>
    <row r="277" spans="1:65" s="14" customFormat="1" ht="11.25">
      <c r="B277" s="218"/>
      <c r="C277" s="219"/>
      <c r="D277" s="209" t="s">
        <v>173</v>
      </c>
      <c r="E277" s="220" t="s">
        <v>20</v>
      </c>
      <c r="F277" s="221" t="s">
        <v>378</v>
      </c>
      <c r="G277" s="219"/>
      <c r="H277" s="222">
        <v>3.105</v>
      </c>
      <c r="I277" s="223"/>
      <c r="J277" s="219"/>
      <c r="K277" s="219"/>
      <c r="L277" s="224"/>
      <c r="M277" s="225"/>
      <c r="N277" s="226"/>
      <c r="O277" s="226"/>
      <c r="P277" s="226"/>
      <c r="Q277" s="226"/>
      <c r="R277" s="226"/>
      <c r="S277" s="226"/>
      <c r="T277" s="227"/>
      <c r="AT277" s="228" t="s">
        <v>173</v>
      </c>
      <c r="AU277" s="228" t="s">
        <v>82</v>
      </c>
      <c r="AV277" s="14" t="s">
        <v>82</v>
      </c>
      <c r="AW277" s="14" t="s">
        <v>34</v>
      </c>
      <c r="AX277" s="14" t="s">
        <v>73</v>
      </c>
      <c r="AY277" s="228" t="s">
        <v>163</v>
      </c>
    </row>
    <row r="278" spans="1:65" s="13" customFormat="1" ht="11.25">
      <c r="B278" s="207"/>
      <c r="C278" s="208"/>
      <c r="D278" s="209" t="s">
        <v>173</v>
      </c>
      <c r="E278" s="210" t="s">
        <v>20</v>
      </c>
      <c r="F278" s="211" t="s">
        <v>379</v>
      </c>
      <c r="G278" s="208"/>
      <c r="H278" s="210" t="s">
        <v>20</v>
      </c>
      <c r="I278" s="212"/>
      <c r="J278" s="208"/>
      <c r="K278" s="208"/>
      <c r="L278" s="213"/>
      <c r="M278" s="214"/>
      <c r="N278" s="215"/>
      <c r="O278" s="215"/>
      <c r="P278" s="215"/>
      <c r="Q278" s="215"/>
      <c r="R278" s="215"/>
      <c r="S278" s="215"/>
      <c r="T278" s="216"/>
      <c r="AT278" s="217" t="s">
        <v>173</v>
      </c>
      <c r="AU278" s="217" t="s">
        <v>82</v>
      </c>
      <c r="AV278" s="13" t="s">
        <v>80</v>
      </c>
      <c r="AW278" s="13" t="s">
        <v>34</v>
      </c>
      <c r="AX278" s="13" t="s">
        <v>73</v>
      </c>
      <c r="AY278" s="217" t="s">
        <v>163</v>
      </c>
    </row>
    <row r="279" spans="1:65" s="14" customFormat="1" ht="11.25">
      <c r="B279" s="218"/>
      <c r="C279" s="219"/>
      <c r="D279" s="209" t="s">
        <v>173</v>
      </c>
      <c r="E279" s="220" t="s">
        <v>20</v>
      </c>
      <c r="F279" s="221" t="s">
        <v>378</v>
      </c>
      <c r="G279" s="219"/>
      <c r="H279" s="222">
        <v>3.105</v>
      </c>
      <c r="I279" s="223"/>
      <c r="J279" s="219"/>
      <c r="K279" s="219"/>
      <c r="L279" s="224"/>
      <c r="M279" s="225"/>
      <c r="N279" s="226"/>
      <c r="O279" s="226"/>
      <c r="P279" s="226"/>
      <c r="Q279" s="226"/>
      <c r="R279" s="226"/>
      <c r="S279" s="226"/>
      <c r="T279" s="227"/>
      <c r="AT279" s="228" t="s">
        <v>173</v>
      </c>
      <c r="AU279" s="228" t="s">
        <v>82</v>
      </c>
      <c r="AV279" s="14" t="s">
        <v>82</v>
      </c>
      <c r="AW279" s="14" t="s">
        <v>34</v>
      </c>
      <c r="AX279" s="14" t="s">
        <v>73</v>
      </c>
      <c r="AY279" s="228" t="s">
        <v>163</v>
      </c>
    </row>
    <row r="280" spans="1:65" s="15" customFormat="1" ht="11.25">
      <c r="B280" s="229"/>
      <c r="C280" s="230"/>
      <c r="D280" s="209" t="s">
        <v>173</v>
      </c>
      <c r="E280" s="231" t="s">
        <v>20</v>
      </c>
      <c r="F280" s="232" t="s">
        <v>178</v>
      </c>
      <c r="G280" s="230"/>
      <c r="H280" s="233">
        <v>6.21</v>
      </c>
      <c r="I280" s="234"/>
      <c r="J280" s="230"/>
      <c r="K280" s="230"/>
      <c r="L280" s="235"/>
      <c r="M280" s="236"/>
      <c r="N280" s="237"/>
      <c r="O280" s="237"/>
      <c r="P280" s="237"/>
      <c r="Q280" s="237"/>
      <c r="R280" s="237"/>
      <c r="S280" s="237"/>
      <c r="T280" s="238"/>
      <c r="AT280" s="239" t="s">
        <v>173</v>
      </c>
      <c r="AU280" s="239" t="s">
        <v>82</v>
      </c>
      <c r="AV280" s="15" t="s">
        <v>171</v>
      </c>
      <c r="AW280" s="15" t="s">
        <v>34</v>
      </c>
      <c r="AX280" s="15" t="s">
        <v>80</v>
      </c>
      <c r="AY280" s="239" t="s">
        <v>163</v>
      </c>
    </row>
    <row r="281" spans="1:65" s="2" customFormat="1" ht="26.25" customHeight="1">
      <c r="A281" s="36"/>
      <c r="B281" s="37"/>
      <c r="C281" s="194" t="s">
        <v>380</v>
      </c>
      <c r="D281" s="194" t="s">
        <v>166</v>
      </c>
      <c r="E281" s="195" t="s">
        <v>381</v>
      </c>
      <c r="F281" s="196" t="s">
        <v>382</v>
      </c>
      <c r="G281" s="197" t="s">
        <v>185</v>
      </c>
      <c r="H281" s="198">
        <v>4304.2020000000002</v>
      </c>
      <c r="I281" s="199"/>
      <c r="J281" s="200">
        <f>ROUND(I281*H281,2)</f>
        <v>0</v>
      </c>
      <c r="K281" s="196" t="s">
        <v>170</v>
      </c>
      <c r="L281" s="41"/>
      <c r="M281" s="201" t="s">
        <v>20</v>
      </c>
      <c r="N281" s="202" t="s">
        <v>44</v>
      </c>
      <c r="O281" s="66"/>
      <c r="P281" s="203">
        <f>O281*H281</f>
        <v>0</v>
      </c>
      <c r="Q281" s="203">
        <v>5.7000000000000002E-3</v>
      </c>
      <c r="R281" s="203">
        <f>Q281*H281</f>
        <v>24.533951400000003</v>
      </c>
      <c r="S281" s="203">
        <v>0</v>
      </c>
      <c r="T281" s="204">
        <f>S281*H281</f>
        <v>0</v>
      </c>
      <c r="U281" s="36"/>
      <c r="V281" s="36"/>
      <c r="W281" s="36"/>
      <c r="X281" s="36"/>
      <c r="Y281" s="36"/>
      <c r="Z281" s="36"/>
      <c r="AA281" s="36"/>
      <c r="AB281" s="36"/>
      <c r="AC281" s="36"/>
      <c r="AD281" s="36"/>
      <c r="AE281" s="36"/>
      <c r="AR281" s="205" t="s">
        <v>171</v>
      </c>
      <c r="AT281" s="205" t="s">
        <v>166</v>
      </c>
      <c r="AU281" s="205" t="s">
        <v>82</v>
      </c>
      <c r="AY281" s="19" t="s">
        <v>163</v>
      </c>
      <c r="BE281" s="206">
        <f>IF(N281="základní",J281,0)</f>
        <v>0</v>
      </c>
      <c r="BF281" s="206">
        <f>IF(N281="snížená",J281,0)</f>
        <v>0</v>
      </c>
      <c r="BG281" s="206">
        <f>IF(N281="zákl. přenesená",J281,0)</f>
        <v>0</v>
      </c>
      <c r="BH281" s="206">
        <f>IF(N281="sníž. přenesená",J281,0)</f>
        <v>0</v>
      </c>
      <c r="BI281" s="206">
        <f>IF(N281="nulová",J281,0)</f>
        <v>0</v>
      </c>
      <c r="BJ281" s="19" t="s">
        <v>80</v>
      </c>
      <c r="BK281" s="206">
        <f>ROUND(I281*H281,2)</f>
        <v>0</v>
      </c>
      <c r="BL281" s="19" t="s">
        <v>171</v>
      </c>
      <c r="BM281" s="205" t="s">
        <v>383</v>
      </c>
    </row>
    <row r="282" spans="1:65" s="2" customFormat="1" ht="39">
      <c r="A282" s="36"/>
      <c r="B282" s="37"/>
      <c r="C282" s="38"/>
      <c r="D282" s="209" t="s">
        <v>187</v>
      </c>
      <c r="E282" s="38"/>
      <c r="F282" s="240" t="s">
        <v>310</v>
      </c>
      <c r="G282" s="38"/>
      <c r="H282" s="38"/>
      <c r="I282" s="117"/>
      <c r="J282" s="38"/>
      <c r="K282" s="38"/>
      <c r="L282" s="41"/>
      <c r="M282" s="241"/>
      <c r="N282" s="242"/>
      <c r="O282" s="66"/>
      <c r="P282" s="66"/>
      <c r="Q282" s="66"/>
      <c r="R282" s="66"/>
      <c r="S282" s="66"/>
      <c r="T282" s="67"/>
      <c r="U282" s="36"/>
      <c r="V282" s="36"/>
      <c r="W282" s="36"/>
      <c r="X282" s="36"/>
      <c r="Y282" s="36"/>
      <c r="Z282" s="36"/>
      <c r="AA282" s="36"/>
      <c r="AB282" s="36"/>
      <c r="AC282" s="36"/>
      <c r="AD282" s="36"/>
      <c r="AE282" s="36"/>
      <c r="AT282" s="19" t="s">
        <v>187</v>
      </c>
      <c r="AU282" s="19" t="s">
        <v>82</v>
      </c>
    </row>
    <row r="283" spans="1:65" s="14" customFormat="1" ht="11.25">
      <c r="B283" s="218"/>
      <c r="C283" s="219"/>
      <c r="D283" s="209" t="s">
        <v>173</v>
      </c>
      <c r="E283" s="220" t="s">
        <v>20</v>
      </c>
      <c r="F283" s="221" t="s">
        <v>384</v>
      </c>
      <c r="G283" s="219"/>
      <c r="H283" s="222">
        <v>15.436</v>
      </c>
      <c r="I283" s="223"/>
      <c r="J283" s="219"/>
      <c r="K283" s="219"/>
      <c r="L283" s="224"/>
      <c r="M283" s="225"/>
      <c r="N283" s="226"/>
      <c r="O283" s="226"/>
      <c r="P283" s="226"/>
      <c r="Q283" s="226"/>
      <c r="R283" s="226"/>
      <c r="S283" s="226"/>
      <c r="T283" s="227"/>
      <c r="AT283" s="228" t="s">
        <v>173</v>
      </c>
      <c r="AU283" s="228" t="s">
        <v>82</v>
      </c>
      <c r="AV283" s="14" t="s">
        <v>82</v>
      </c>
      <c r="AW283" s="14" t="s">
        <v>34</v>
      </c>
      <c r="AX283" s="14" t="s">
        <v>73</v>
      </c>
      <c r="AY283" s="228" t="s">
        <v>163</v>
      </c>
    </row>
    <row r="284" spans="1:65" s="14" customFormat="1" ht="11.25">
      <c r="B284" s="218"/>
      <c r="C284" s="219"/>
      <c r="D284" s="209" t="s">
        <v>173</v>
      </c>
      <c r="E284" s="220" t="s">
        <v>20</v>
      </c>
      <c r="F284" s="221" t="s">
        <v>385</v>
      </c>
      <c r="G284" s="219"/>
      <c r="H284" s="222">
        <v>-4.7279999999999998</v>
      </c>
      <c r="I284" s="223"/>
      <c r="J284" s="219"/>
      <c r="K284" s="219"/>
      <c r="L284" s="224"/>
      <c r="M284" s="225"/>
      <c r="N284" s="226"/>
      <c r="O284" s="226"/>
      <c r="P284" s="226"/>
      <c r="Q284" s="226"/>
      <c r="R284" s="226"/>
      <c r="S284" s="226"/>
      <c r="T284" s="227"/>
      <c r="AT284" s="228" t="s">
        <v>173</v>
      </c>
      <c r="AU284" s="228" t="s">
        <v>82</v>
      </c>
      <c r="AV284" s="14" t="s">
        <v>82</v>
      </c>
      <c r="AW284" s="14" t="s">
        <v>34</v>
      </c>
      <c r="AX284" s="14" t="s">
        <v>73</v>
      </c>
      <c r="AY284" s="228" t="s">
        <v>163</v>
      </c>
    </row>
    <row r="285" spans="1:65" s="14" customFormat="1" ht="11.25">
      <c r="B285" s="218"/>
      <c r="C285" s="219"/>
      <c r="D285" s="209" t="s">
        <v>173</v>
      </c>
      <c r="E285" s="220" t="s">
        <v>20</v>
      </c>
      <c r="F285" s="221" t="s">
        <v>386</v>
      </c>
      <c r="G285" s="219"/>
      <c r="H285" s="222">
        <v>43.584000000000003</v>
      </c>
      <c r="I285" s="223"/>
      <c r="J285" s="219"/>
      <c r="K285" s="219"/>
      <c r="L285" s="224"/>
      <c r="M285" s="225"/>
      <c r="N285" s="226"/>
      <c r="O285" s="226"/>
      <c r="P285" s="226"/>
      <c r="Q285" s="226"/>
      <c r="R285" s="226"/>
      <c r="S285" s="226"/>
      <c r="T285" s="227"/>
      <c r="AT285" s="228" t="s">
        <v>173</v>
      </c>
      <c r="AU285" s="228" t="s">
        <v>82</v>
      </c>
      <c r="AV285" s="14" t="s">
        <v>82</v>
      </c>
      <c r="AW285" s="14" t="s">
        <v>34</v>
      </c>
      <c r="AX285" s="14" t="s">
        <v>73</v>
      </c>
      <c r="AY285" s="228" t="s">
        <v>163</v>
      </c>
    </row>
    <row r="286" spans="1:65" s="14" customFormat="1" ht="11.25">
      <c r="B286" s="218"/>
      <c r="C286" s="219"/>
      <c r="D286" s="209" t="s">
        <v>173</v>
      </c>
      <c r="E286" s="220" t="s">
        <v>20</v>
      </c>
      <c r="F286" s="221" t="s">
        <v>387</v>
      </c>
      <c r="G286" s="219"/>
      <c r="H286" s="222">
        <v>-3.1520000000000001</v>
      </c>
      <c r="I286" s="223"/>
      <c r="J286" s="219"/>
      <c r="K286" s="219"/>
      <c r="L286" s="224"/>
      <c r="M286" s="225"/>
      <c r="N286" s="226"/>
      <c r="O286" s="226"/>
      <c r="P286" s="226"/>
      <c r="Q286" s="226"/>
      <c r="R286" s="226"/>
      <c r="S286" s="226"/>
      <c r="T286" s="227"/>
      <c r="AT286" s="228" t="s">
        <v>173</v>
      </c>
      <c r="AU286" s="228" t="s">
        <v>82</v>
      </c>
      <c r="AV286" s="14" t="s">
        <v>82</v>
      </c>
      <c r="AW286" s="14" t="s">
        <v>34</v>
      </c>
      <c r="AX286" s="14" t="s">
        <v>73</v>
      </c>
      <c r="AY286" s="228" t="s">
        <v>163</v>
      </c>
    </row>
    <row r="287" spans="1:65" s="14" customFormat="1" ht="11.25">
      <c r="B287" s="218"/>
      <c r="C287" s="219"/>
      <c r="D287" s="209" t="s">
        <v>173</v>
      </c>
      <c r="E287" s="220" t="s">
        <v>20</v>
      </c>
      <c r="F287" s="221" t="s">
        <v>388</v>
      </c>
      <c r="G287" s="219"/>
      <c r="H287" s="222">
        <v>-0.69599999999999995</v>
      </c>
      <c r="I287" s="223"/>
      <c r="J287" s="219"/>
      <c r="K287" s="219"/>
      <c r="L287" s="224"/>
      <c r="M287" s="225"/>
      <c r="N287" s="226"/>
      <c r="O287" s="226"/>
      <c r="P287" s="226"/>
      <c r="Q287" s="226"/>
      <c r="R287" s="226"/>
      <c r="S287" s="226"/>
      <c r="T287" s="227"/>
      <c r="AT287" s="228" t="s">
        <v>173</v>
      </c>
      <c r="AU287" s="228" t="s">
        <v>82</v>
      </c>
      <c r="AV287" s="14" t="s">
        <v>82</v>
      </c>
      <c r="AW287" s="14" t="s">
        <v>34</v>
      </c>
      <c r="AX287" s="14" t="s">
        <v>73</v>
      </c>
      <c r="AY287" s="228" t="s">
        <v>163</v>
      </c>
    </row>
    <row r="288" spans="1:65" s="14" customFormat="1" ht="11.25">
      <c r="B288" s="218"/>
      <c r="C288" s="219"/>
      <c r="D288" s="209" t="s">
        <v>173</v>
      </c>
      <c r="E288" s="220" t="s">
        <v>20</v>
      </c>
      <c r="F288" s="221" t="s">
        <v>389</v>
      </c>
      <c r="G288" s="219"/>
      <c r="H288" s="222">
        <v>0.49399999999999999</v>
      </c>
      <c r="I288" s="223"/>
      <c r="J288" s="219"/>
      <c r="K288" s="219"/>
      <c r="L288" s="224"/>
      <c r="M288" s="225"/>
      <c r="N288" s="226"/>
      <c r="O288" s="226"/>
      <c r="P288" s="226"/>
      <c r="Q288" s="226"/>
      <c r="R288" s="226"/>
      <c r="S288" s="226"/>
      <c r="T288" s="227"/>
      <c r="AT288" s="228" t="s">
        <v>173</v>
      </c>
      <c r="AU288" s="228" t="s">
        <v>82</v>
      </c>
      <c r="AV288" s="14" t="s">
        <v>82</v>
      </c>
      <c r="AW288" s="14" t="s">
        <v>34</v>
      </c>
      <c r="AX288" s="14" t="s">
        <v>73</v>
      </c>
      <c r="AY288" s="228" t="s">
        <v>163</v>
      </c>
    </row>
    <row r="289" spans="2:51" s="14" customFormat="1" ht="11.25">
      <c r="B289" s="218"/>
      <c r="C289" s="219"/>
      <c r="D289" s="209" t="s">
        <v>173</v>
      </c>
      <c r="E289" s="220" t="s">
        <v>20</v>
      </c>
      <c r="F289" s="221" t="s">
        <v>390</v>
      </c>
      <c r="G289" s="219"/>
      <c r="H289" s="222">
        <v>46.762</v>
      </c>
      <c r="I289" s="223"/>
      <c r="J289" s="219"/>
      <c r="K289" s="219"/>
      <c r="L289" s="224"/>
      <c r="M289" s="225"/>
      <c r="N289" s="226"/>
      <c r="O289" s="226"/>
      <c r="P289" s="226"/>
      <c r="Q289" s="226"/>
      <c r="R289" s="226"/>
      <c r="S289" s="226"/>
      <c r="T289" s="227"/>
      <c r="AT289" s="228" t="s">
        <v>173</v>
      </c>
      <c r="AU289" s="228" t="s">
        <v>82</v>
      </c>
      <c r="AV289" s="14" t="s">
        <v>82</v>
      </c>
      <c r="AW289" s="14" t="s">
        <v>34</v>
      </c>
      <c r="AX289" s="14" t="s">
        <v>73</v>
      </c>
      <c r="AY289" s="228" t="s">
        <v>163</v>
      </c>
    </row>
    <row r="290" spans="2:51" s="14" customFormat="1" ht="11.25">
      <c r="B290" s="218"/>
      <c r="C290" s="219"/>
      <c r="D290" s="209" t="s">
        <v>173</v>
      </c>
      <c r="E290" s="220" t="s">
        <v>20</v>
      </c>
      <c r="F290" s="221" t="s">
        <v>387</v>
      </c>
      <c r="G290" s="219"/>
      <c r="H290" s="222">
        <v>-3.1520000000000001</v>
      </c>
      <c r="I290" s="223"/>
      <c r="J290" s="219"/>
      <c r="K290" s="219"/>
      <c r="L290" s="224"/>
      <c r="M290" s="225"/>
      <c r="N290" s="226"/>
      <c r="O290" s="226"/>
      <c r="P290" s="226"/>
      <c r="Q290" s="226"/>
      <c r="R290" s="226"/>
      <c r="S290" s="226"/>
      <c r="T290" s="227"/>
      <c r="AT290" s="228" t="s">
        <v>173</v>
      </c>
      <c r="AU290" s="228" t="s">
        <v>82</v>
      </c>
      <c r="AV290" s="14" t="s">
        <v>82</v>
      </c>
      <c r="AW290" s="14" t="s">
        <v>34</v>
      </c>
      <c r="AX290" s="14" t="s">
        <v>73</v>
      </c>
      <c r="AY290" s="228" t="s">
        <v>163</v>
      </c>
    </row>
    <row r="291" spans="2:51" s="14" customFormat="1" ht="11.25">
      <c r="B291" s="218"/>
      <c r="C291" s="219"/>
      <c r="D291" s="209" t="s">
        <v>173</v>
      </c>
      <c r="E291" s="220" t="s">
        <v>20</v>
      </c>
      <c r="F291" s="221" t="s">
        <v>391</v>
      </c>
      <c r="G291" s="219"/>
      <c r="H291" s="222">
        <v>43.584000000000003</v>
      </c>
      <c r="I291" s="223"/>
      <c r="J291" s="219"/>
      <c r="K291" s="219"/>
      <c r="L291" s="224"/>
      <c r="M291" s="225"/>
      <c r="N291" s="226"/>
      <c r="O291" s="226"/>
      <c r="P291" s="226"/>
      <c r="Q291" s="226"/>
      <c r="R291" s="226"/>
      <c r="S291" s="226"/>
      <c r="T291" s="227"/>
      <c r="AT291" s="228" t="s">
        <v>173</v>
      </c>
      <c r="AU291" s="228" t="s">
        <v>82</v>
      </c>
      <c r="AV291" s="14" t="s">
        <v>82</v>
      </c>
      <c r="AW291" s="14" t="s">
        <v>34</v>
      </c>
      <c r="AX291" s="14" t="s">
        <v>73</v>
      </c>
      <c r="AY291" s="228" t="s">
        <v>163</v>
      </c>
    </row>
    <row r="292" spans="2:51" s="14" customFormat="1" ht="11.25">
      <c r="B292" s="218"/>
      <c r="C292" s="219"/>
      <c r="D292" s="209" t="s">
        <v>173</v>
      </c>
      <c r="E292" s="220" t="s">
        <v>20</v>
      </c>
      <c r="F292" s="221" t="s">
        <v>392</v>
      </c>
      <c r="G292" s="219"/>
      <c r="H292" s="222">
        <v>-1.26</v>
      </c>
      <c r="I292" s="223"/>
      <c r="J292" s="219"/>
      <c r="K292" s="219"/>
      <c r="L292" s="224"/>
      <c r="M292" s="225"/>
      <c r="N292" s="226"/>
      <c r="O292" s="226"/>
      <c r="P292" s="226"/>
      <c r="Q292" s="226"/>
      <c r="R292" s="226"/>
      <c r="S292" s="226"/>
      <c r="T292" s="227"/>
      <c r="AT292" s="228" t="s">
        <v>173</v>
      </c>
      <c r="AU292" s="228" t="s">
        <v>82</v>
      </c>
      <c r="AV292" s="14" t="s">
        <v>82</v>
      </c>
      <c r="AW292" s="14" t="s">
        <v>34</v>
      </c>
      <c r="AX292" s="14" t="s">
        <v>73</v>
      </c>
      <c r="AY292" s="228" t="s">
        <v>163</v>
      </c>
    </row>
    <row r="293" spans="2:51" s="14" customFormat="1" ht="11.25">
      <c r="B293" s="218"/>
      <c r="C293" s="219"/>
      <c r="D293" s="209" t="s">
        <v>173</v>
      </c>
      <c r="E293" s="220" t="s">
        <v>20</v>
      </c>
      <c r="F293" s="221" t="s">
        <v>393</v>
      </c>
      <c r="G293" s="219"/>
      <c r="H293" s="222">
        <v>0.96</v>
      </c>
      <c r="I293" s="223"/>
      <c r="J293" s="219"/>
      <c r="K293" s="219"/>
      <c r="L293" s="224"/>
      <c r="M293" s="225"/>
      <c r="N293" s="226"/>
      <c r="O293" s="226"/>
      <c r="P293" s="226"/>
      <c r="Q293" s="226"/>
      <c r="R293" s="226"/>
      <c r="S293" s="226"/>
      <c r="T293" s="227"/>
      <c r="AT293" s="228" t="s">
        <v>173</v>
      </c>
      <c r="AU293" s="228" t="s">
        <v>82</v>
      </c>
      <c r="AV293" s="14" t="s">
        <v>82</v>
      </c>
      <c r="AW293" s="14" t="s">
        <v>34</v>
      </c>
      <c r="AX293" s="14" t="s">
        <v>73</v>
      </c>
      <c r="AY293" s="228" t="s">
        <v>163</v>
      </c>
    </row>
    <row r="294" spans="2:51" s="14" customFormat="1" ht="11.25">
      <c r="B294" s="218"/>
      <c r="C294" s="219"/>
      <c r="D294" s="209" t="s">
        <v>173</v>
      </c>
      <c r="E294" s="220" t="s">
        <v>20</v>
      </c>
      <c r="F294" s="221" t="s">
        <v>394</v>
      </c>
      <c r="G294" s="219"/>
      <c r="H294" s="222">
        <v>87.94</v>
      </c>
      <c r="I294" s="223"/>
      <c r="J294" s="219"/>
      <c r="K294" s="219"/>
      <c r="L294" s="224"/>
      <c r="M294" s="225"/>
      <c r="N294" s="226"/>
      <c r="O294" s="226"/>
      <c r="P294" s="226"/>
      <c r="Q294" s="226"/>
      <c r="R294" s="226"/>
      <c r="S294" s="226"/>
      <c r="T294" s="227"/>
      <c r="AT294" s="228" t="s">
        <v>173</v>
      </c>
      <c r="AU294" s="228" t="s">
        <v>82</v>
      </c>
      <c r="AV294" s="14" t="s">
        <v>82</v>
      </c>
      <c r="AW294" s="14" t="s">
        <v>34</v>
      </c>
      <c r="AX294" s="14" t="s">
        <v>73</v>
      </c>
      <c r="AY294" s="228" t="s">
        <v>163</v>
      </c>
    </row>
    <row r="295" spans="2:51" s="14" customFormat="1" ht="11.25">
      <c r="B295" s="218"/>
      <c r="C295" s="219"/>
      <c r="D295" s="209" t="s">
        <v>173</v>
      </c>
      <c r="E295" s="220" t="s">
        <v>20</v>
      </c>
      <c r="F295" s="221" t="s">
        <v>395</v>
      </c>
      <c r="G295" s="219"/>
      <c r="H295" s="222">
        <v>-1.7729999999999999</v>
      </c>
      <c r="I295" s="223"/>
      <c r="J295" s="219"/>
      <c r="K295" s="219"/>
      <c r="L295" s="224"/>
      <c r="M295" s="225"/>
      <c r="N295" s="226"/>
      <c r="O295" s="226"/>
      <c r="P295" s="226"/>
      <c r="Q295" s="226"/>
      <c r="R295" s="226"/>
      <c r="S295" s="226"/>
      <c r="T295" s="227"/>
      <c r="AT295" s="228" t="s">
        <v>173</v>
      </c>
      <c r="AU295" s="228" t="s">
        <v>82</v>
      </c>
      <c r="AV295" s="14" t="s">
        <v>82</v>
      </c>
      <c r="AW295" s="14" t="s">
        <v>34</v>
      </c>
      <c r="AX295" s="14" t="s">
        <v>73</v>
      </c>
      <c r="AY295" s="228" t="s">
        <v>163</v>
      </c>
    </row>
    <row r="296" spans="2:51" s="14" customFormat="1" ht="11.25">
      <c r="B296" s="218"/>
      <c r="C296" s="219"/>
      <c r="D296" s="209" t="s">
        <v>173</v>
      </c>
      <c r="E296" s="220" t="s">
        <v>20</v>
      </c>
      <c r="F296" s="221" t="s">
        <v>396</v>
      </c>
      <c r="G296" s="219"/>
      <c r="H296" s="222">
        <v>-12.608000000000001</v>
      </c>
      <c r="I296" s="223"/>
      <c r="J296" s="219"/>
      <c r="K296" s="219"/>
      <c r="L296" s="224"/>
      <c r="M296" s="225"/>
      <c r="N296" s="226"/>
      <c r="O296" s="226"/>
      <c r="P296" s="226"/>
      <c r="Q296" s="226"/>
      <c r="R296" s="226"/>
      <c r="S296" s="226"/>
      <c r="T296" s="227"/>
      <c r="AT296" s="228" t="s">
        <v>173</v>
      </c>
      <c r="AU296" s="228" t="s">
        <v>82</v>
      </c>
      <c r="AV296" s="14" t="s">
        <v>82</v>
      </c>
      <c r="AW296" s="14" t="s">
        <v>34</v>
      </c>
      <c r="AX296" s="14" t="s">
        <v>73</v>
      </c>
      <c r="AY296" s="228" t="s">
        <v>163</v>
      </c>
    </row>
    <row r="297" spans="2:51" s="14" customFormat="1" ht="11.25">
      <c r="B297" s="218"/>
      <c r="C297" s="219"/>
      <c r="D297" s="209" t="s">
        <v>173</v>
      </c>
      <c r="E297" s="220" t="s">
        <v>20</v>
      </c>
      <c r="F297" s="221" t="s">
        <v>397</v>
      </c>
      <c r="G297" s="219"/>
      <c r="H297" s="222">
        <v>-2.79</v>
      </c>
      <c r="I297" s="223"/>
      <c r="J297" s="219"/>
      <c r="K297" s="219"/>
      <c r="L297" s="224"/>
      <c r="M297" s="225"/>
      <c r="N297" s="226"/>
      <c r="O297" s="226"/>
      <c r="P297" s="226"/>
      <c r="Q297" s="226"/>
      <c r="R297" s="226"/>
      <c r="S297" s="226"/>
      <c r="T297" s="227"/>
      <c r="AT297" s="228" t="s">
        <v>173</v>
      </c>
      <c r="AU297" s="228" t="s">
        <v>82</v>
      </c>
      <c r="AV297" s="14" t="s">
        <v>82</v>
      </c>
      <c r="AW297" s="14" t="s">
        <v>34</v>
      </c>
      <c r="AX297" s="14" t="s">
        <v>73</v>
      </c>
      <c r="AY297" s="228" t="s">
        <v>163</v>
      </c>
    </row>
    <row r="298" spans="2:51" s="14" customFormat="1" ht="11.25">
      <c r="B298" s="218"/>
      <c r="C298" s="219"/>
      <c r="D298" s="209" t="s">
        <v>173</v>
      </c>
      <c r="E298" s="220" t="s">
        <v>20</v>
      </c>
      <c r="F298" s="221" t="s">
        <v>398</v>
      </c>
      <c r="G298" s="219"/>
      <c r="H298" s="222">
        <v>37.454999999999998</v>
      </c>
      <c r="I298" s="223"/>
      <c r="J298" s="219"/>
      <c r="K298" s="219"/>
      <c r="L298" s="224"/>
      <c r="M298" s="225"/>
      <c r="N298" s="226"/>
      <c r="O298" s="226"/>
      <c r="P298" s="226"/>
      <c r="Q298" s="226"/>
      <c r="R298" s="226"/>
      <c r="S298" s="226"/>
      <c r="T298" s="227"/>
      <c r="AT298" s="228" t="s">
        <v>173</v>
      </c>
      <c r="AU298" s="228" t="s">
        <v>82</v>
      </c>
      <c r="AV298" s="14" t="s">
        <v>82</v>
      </c>
      <c r="AW298" s="14" t="s">
        <v>34</v>
      </c>
      <c r="AX298" s="14" t="s">
        <v>73</v>
      </c>
      <c r="AY298" s="228" t="s">
        <v>163</v>
      </c>
    </row>
    <row r="299" spans="2:51" s="14" customFormat="1" ht="11.25">
      <c r="B299" s="218"/>
      <c r="C299" s="219"/>
      <c r="D299" s="209" t="s">
        <v>173</v>
      </c>
      <c r="E299" s="220" t="s">
        <v>20</v>
      </c>
      <c r="F299" s="221" t="s">
        <v>399</v>
      </c>
      <c r="G299" s="219"/>
      <c r="H299" s="222">
        <v>-1.766</v>
      </c>
      <c r="I299" s="223"/>
      <c r="J299" s="219"/>
      <c r="K299" s="219"/>
      <c r="L299" s="224"/>
      <c r="M299" s="225"/>
      <c r="N299" s="226"/>
      <c r="O299" s="226"/>
      <c r="P299" s="226"/>
      <c r="Q299" s="226"/>
      <c r="R299" s="226"/>
      <c r="S299" s="226"/>
      <c r="T299" s="227"/>
      <c r="AT299" s="228" t="s">
        <v>173</v>
      </c>
      <c r="AU299" s="228" t="s">
        <v>82</v>
      </c>
      <c r="AV299" s="14" t="s">
        <v>82</v>
      </c>
      <c r="AW299" s="14" t="s">
        <v>34</v>
      </c>
      <c r="AX299" s="14" t="s">
        <v>73</v>
      </c>
      <c r="AY299" s="228" t="s">
        <v>163</v>
      </c>
    </row>
    <row r="300" spans="2:51" s="14" customFormat="1" ht="11.25">
      <c r="B300" s="218"/>
      <c r="C300" s="219"/>
      <c r="D300" s="209" t="s">
        <v>173</v>
      </c>
      <c r="E300" s="220" t="s">
        <v>20</v>
      </c>
      <c r="F300" s="221" t="s">
        <v>400</v>
      </c>
      <c r="G300" s="219"/>
      <c r="H300" s="222">
        <v>-0.81</v>
      </c>
      <c r="I300" s="223"/>
      <c r="J300" s="219"/>
      <c r="K300" s="219"/>
      <c r="L300" s="224"/>
      <c r="M300" s="225"/>
      <c r="N300" s="226"/>
      <c r="O300" s="226"/>
      <c r="P300" s="226"/>
      <c r="Q300" s="226"/>
      <c r="R300" s="226"/>
      <c r="S300" s="226"/>
      <c r="T300" s="227"/>
      <c r="AT300" s="228" t="s">
        <v>173</v>
      </c>
      <c r="AU300" s="228" t="s">
        <v>82</v>
      </c>
      <c r="AV300" s="14" t="s">
        <v>82</v>
      </c>
      <c r="AW300" s="14" t="s">
        <v>34</v>
      </c>
      <c r="AX300" s="14" t="s">
        <v>73</v>
      </c>
      <c r="AY300" s="228" t="s">
        <v>163</v>
      </c>
    </row>
    <row r="301" spans="2:51" s="14" customFormat="1" ht="11.25">
      <c r="B301" s="218"/>
      <c r="C301" s="219"/>
      <c r="D301" s="209" t="s">
        <v>173</v>
      </c>
      <c r="E301" s="220" t="s">
        <v>20</v>
      </c>
      <c r="F301" s="221" t="s">
        <v>401</v>
      </c>
      <c r="G301" s="219"/>
      <c r="H301" s="222">
        <v>0.47899999999999998</v>
      </c>
      <c r="I301" s="223"/>
      <c r="J301" s="219"/>
      <c r="K301" s="219"/>
      <c r="L301" s="224"/>
      <c r="M301" s="225"/>
      <c r="N301" s="226"/>
      <c r="O301" s="226"/>
      <c r="P301" s="226"/>
      <c r="Q301" s="226"/>
      <c r="R301" s="226"/>
      <c r="S301" s="226"/>
      <c r="T301" s="227"/>
      <c r="AT301" s="228" t="s">
        <v>173</v>
      </c>
      <c r="AU301" s="228" t="s">
        <v>82</v>
      </c>
      <c r="AV301" s="14" t="s">
        <v>82</v>
      </c>
      <c r="AW301" s="14" t="s">
        <v>34</v>
      </c>
      <c r="AX301" s="14" t="s">
        <v>73</v>
      </c>
      <c r="AY301" s="228" t="s">
        <v>163</v>
      </c>
    </row>
    <row r="302" spans="2:51" s="14" customFormat="1" ht="11.25">
      <c r="B302" s="218"/>
      <c r="C302" s="219"/>
      <c r="D302" s="209" t="s">
        <v>173</v>
      </c>
      <c r="E302" s="220" t="s">
        <v>20</v>
      </c>
      <c r="F302" s="221" t="s">
        <v>402</v>
      </c>
      <c r="G302" s="219"/>
      <c r="H302" s="222">
        <v>0.54</v>
      </c>
      <c r="I302" s="223"/>
      <c r="J302" s="219"/>
      <c r="K302" s="219"/>
      <c r="L302" s="224"/>
      <c r="M302" s="225"/>
      <c r="N302" s="226"/>
      <c r="O302" s="226"/>
      <c r="P302" s="226"/>
      <c r="Q302" s="226"/>
      <c r="R302" s="226"/>
      <c r="S302" s="226"/>
      <c r="T302" s="227"/>
      <c r="AT302" s="228" t="s">
        <v>173</v>
      </c>
      <c r="AU302" s="228" t="s">
        <v>82</v>
      </c>
      <c r="AV302" s="14" t="s">
        <v>82</v>
      </c>
      <c r="AW302" s="14" t="s">
        <v>34</v>
      </c>
      <c r="AX302" s="14" t="s">
        <v>73</v>
      </c>
      <c r="AY302" s="228" t="s">
        <v>163</v>
      </c>
    </row>
    <row r="303" spans="2:51" s="14" customFormat="1" ht="11.25">
      <c r="B303" s="218"/>
      <c r="C303" s="219"/>
      <c r="D303" s="209" t="s">
        <v>173</v>
      </c>
      <c r="E303" s="220" t="s">
        <v>20</v>
      </c>
      <c r="F303" s="221" t="s">
        <v>403</v>
      </c>
      <c r="G303" s="219"/>
      <c r="H303" s="222">
        <v>41.540999999999997</v>
      </c>
      <c r="I303" s="223"/>
      <c r="J303" s="219"/>
      <c r="K303" s="219"/>
      <c r="L303" s="224"/>
      <c r="M303" s="225"/>
      <c r="N303" s="226"/>
      <c r="O303" s="226"/>
      <c r="P303" s="226"/>
      <c r="Q303" s="226"/>
      <c r="R303" s="226"/>
      <c r="S303" s="226"/>
      <c r="T303" s="227"/>
      <c r="AT303" s="228" t="s">
        <v>173</v>
      </c>
      <c r="AU303" s="228" t="s">
        <v>82</v>
      </c>
      <c r="AV303" s="14" t="s">
        <v>82</v>
      </c>
      <c r="AW303" s="14" t="s">
        <v>34</v>
      </c>
      <c r="AX303" s="14" t="s">
        <v>73</v>
      </c>
      <c r="AY303" s="228" t="s">
        <v>163</v>
      </c>
    </row>
    <row r="304" spans="2:51" s="14" customFormat="1" ht="11.25">
      <c r="B304" s="218"/>
      <c r="C304" s="219"/>
      <c r="D304" s="209" t="s">
        <v>173</v>
      </c>
      <c r="E304" s="220" t="s">
        <v>20</v>
      </c>
      <c r="F304" s="221" t="s">
        <v>404</v>
      </c>
      <c r="G304" s="219"/>
      <c r="H304" s="222">
        <v>-6.3040000000000003</v>
      </c>
      <c r="I304" s="223"/>
      <c r="J304" s="219"/>
      <c r="K304" s="219"/>
      <c r="L304" s="224"/>
      <c r="M304" s="225"/>
      <c r="N304" s="226"/>
      <c r="O304" s="226"/>
      <c r="P304" s="226"/>
      <c r="Q304" s="226"/>
      <c r="R304" s="226"/>
      <c r="S304" s="226"/>
      <c r="T304" s="227"/>
      <c r="AT304" s="228" t="s">
        <v>173</v>
      </c>
      <c r="AU304" s="228" t="s">
        <v>82</v>
      </c>
      <c r="AV304" s="14" t="s">
        <v>82</v>
      </c>
      <c r="AW304" s="14" t="s">
        <v>34</v>
      </c>
      <c r="AX304" s="14" t="s">
        <v>73</v>
      </c>
      <c r="AY304" s="228" t="s">
        <v>163</v>
      </c>
    </row>
    <row r="305" spans="2:51" s="14" customFormat="1" ht="11.25">
      <c r="B305" s="218"/>
      <c r="C305" s="219"/>
      <c r="D305" s="209" t="s">
        <v>173</v>
      </c>
      <c r="E305" s="220" t="s">
        <v>20</v>
      </c>
      <c r="F305" s="221" t="s">
        <v>405</v>
      </c>
      <c r="G305" s="219"/>
      <c r="H305" s="222">
        <v>22.7</v>
      </c>
      <c r="I305" s="223"/>
      <c r="J305" s="219"/>
      <c r="K305" s="219"/>
      <c r="L305" s="224"/>
      <c r="M305" s="225"/>
      <c r="N305" s="226"/>
      <c r="O305" s="226"/>
      <c r="P305" s="226"/>
      <c r="Q305" s="226"/>
      <c r="R305" s="226"/>
      <c r="S305" s="226"/>
      <c r="T305" s="227"/>
      <c r="AT305" s="228" t="s">
        <v>173</v>
      </c>
      <c r="AU305" s="228" t="s">
        <v>82</v>
      </c>
      <c r="AV305" s="14" t="s">
        <v>82</v>
      </c>
      <c r="AW305" s="14" t="s">
        <v>34</v>
      </c>
      <c r="AX305" s="14" t="s">
        <v>73</v>
      </c>
      <c r="AY305" s="228" t="s">
        <v>163</v>
      </c>
    </row>
    <row r="306" spans="2:51" s="14" customFormat="1" ht="11.25">
      <c r="B306" s="218"/>
      <c r="C306" s="219"/>
      <c r="D306" s="209" t="s">
        <v>173</v>
      </c>
      <c r="E306" s="220" t="s">
        <v>20</v>
      </c>
      <c r="F306" s="221" t="s">
        <v>387</v>
      </c>
      <c r="G306" s="219"/>
      <c r="H306" s="222">
        <v>-3.1520000000000001</v>
      </c>
      <c r="I306" s="223"/>
      <c r="J306" s="219"/>
      <c r="K306" s="219"/>
      <c r="L306" s="224"/>
      <c r="M306" s="225"/>
      <c r="N306" s="226"/>
      <c r="O306" s="226"/>
      <c r="P306" s="226"/>
      <c r="Q306" s="226"/>
      <c r="R306" s="226"/>
      <c r="S306" s="226"/>
      <c r="T306" s="227"/>
      <c r="AT306" s="228" t="s">
        <v>173</v>
      </c>
      <c r="AU306" s="228" t="s">
        <v>82</v>
      </c>
      <c r="AV306" s="14" t="s">
        <v>82</v>
      </c>
      <c r="AW306" s="14" t="s">
        <v>34</v>
      </c>
      <c r="AX306" s="14" t="s">
        <v>73</v>
      </c>
      <c r="AY306" s="228" t="s">
        <v>163</v>
      </c>
    </row>
    <row r="307" spans="2:51" s="14" customFormat="1" ht="11.25">
      <c r="B307" s="218"/>
      <c r="C307" s="219"/>
      <c r="D307" s="209" t="s">
        <v>173</v>
      </c>
      <c r="E307" s="220" t="s">
        <v>20</v>
      </c>
      <c r="F307" s="221" t="s">
        <v>406</v>
      </c>
      <c r="G307" s="219"/>
      <c r="H307" s="222">
        <v>-1.1819999999999999</v>
      </c>
      <c r="I307" s="223"/>
      <c r="J307" s="219"/>
      <c r="K307" s="219"/>
      <c r="L307" s="224"/>
      <c r="M307" s="225"/>
      <c r="N307" s="226"/>
      <c r="O307" s="226"/>
      <c r="P307" s="226"/>
      <c r="Q307" s="226"/>
      <c r="R307" s="226"/>
      <c r="S307" s="226"/>
      <c r="T307" s="227"/>
      <c r="AT307" s="228" t="s">
        <v>173</v>
      </c>
      <c r="AU307" s="228" t="s">
        <v>82</v>
      </c>
      <c r="AV307" s="14" t="s">
        <v>82</v>
      </c>
      <c r="AW307" s="14" t="s">
        <v>34</v>
      </c>
      <c r="AX307" s="14" t="s">
        <v>73</v>
      </c>
      <c r="AY307" s="228" t="s">
        <v>163</v>
      </c>
    </row>
    <row r="308" spans="2:51" s="16" customFormat="1" ht="11.25">
      <c r="B308" s="253"/>
      <c r="C308" s="254"/>
      <c r="D308" s="209" t="s">
        <v>173</v>
      </c>
      <c r="E308" s="255" t="s">
        <v>20</v>
      </c>
      <c r="F308" s="256" t="s">
        <v>407</v>
      </c>
      <c r="G308" s="254"/>
      <c r="H308" s="257">
        <v>298.10200000000009</v>
      </c>
      <c r="I308" s="258"/>
      <c r="J308" s="254"/>
      <c r="K308" s="254"/>
      <c r="L308" s="259"/>
      <c r="M308" s="260"/>
      <c r="N308" s="261"/>
      <c r="O308" s="261"/>
      <c r="P308" s="261"/>
      <c r="Q308" s="261"/>
      <c r="R308" s="261"/>
      <c r="S308" s="261"/>
      <c r="T308" s="262"/>
      <c r="AT308" s="263" t="s">
        <v>173</v>
      </c>
      <c r="AU308" s="263" t="s">
        <v>82</v>
      </c>
      <c r="AV308" s="16" t="s">
        <v>164</v>
      </c>
      <c r="AW308" s="16" t="s">
        <v>34</v>
      </c>
      <c r="AX308" s="16" t="s">
        <v>73</v>
      </c>
      <c r="AY308" s="263" t="s">
        <v>163</v>
      </c>
    </row>
    <row r="309" spans="2:51" s="13" customFormat="1" ht="11.25">
      <c r="B309" s="207"/>
      <c r="C309" s="208"/>
      <c r="D309" s="209" t="s">
        <v>173</v>
      </c>
      <c r="E309" s="210" t="s">
        <v>20</v>
      </c>
      <c r="F309" s="211" t="s">
        <v>313</v>
      </c>
      <c r="G309" s="208"/>
      <c r="H309" s="210" t="s">
        <v>20</v>
      </c>
      <c r="I309" s="212"/>
      <c r="J309" s="208"/>
      <c r="K309" s="208"/>
      <c r="L309" s="213"/>
      <c r="M309" s="214"/>
      <c r="N309" s="215"/>
      <c r="O309" s="215"/>
      <c r="P309" s="215"/>
      <c r="Q309" s="215"/>
      <c r="R309" s="215"/>
      <c r="S309" s="215"/>
      <c r="T309" s="216"/>
      <c r="AT309" s="217" t="s">
        <v>173</v>
      </c>
      <c r="AU309" s="217" t="s">
        <v>82</v>
      </c>
      <c r="AV309" s="13" t="s">
        <v>80</v>
      </c>
      <c r="AW309" s="13" t="s">
        <v>34</v>
      </c>
      <c r="AX309" s="13" t="s">
        <v>73</v>
      </c>
      <c r="AY309" s="217" t="s">
        <v>163</v>
      </c>
    </row>
    <row r="310" spans="2:51" s="14" customFormat="1" ht="11.25">
      <c r="B310" s="218"/>
      <c r="C310" s="219"/>
      <c r="D310" s="209" t="s">
        <v>173</v>
      </c>
      <c r="E310" s="220" t="s">
        <v>20</v>
      </c>
      <c r="F310" s="221" t="s">
        <v>408</v>
      </c>
      <c r="G310" s="219"/>
      <c r="H310" s="222">
        <v>94.05</v>
      </c>
      <c r="I310" s="223"/>
      <c r="J310" s="219"/>
      <c r="K310" s="219"/>
      <c r="L310" s="224"/>
      <c r="M310" s="225"/>
      <c r="N310" s="226"/>
      <c r="O310" s="226"/>
      <c r="P310" s="226"/>
      <c r="Q310" s="226"/>
      <c r="R310" s="226"/>
      <c r="S310" s="226"/>
      <c r="T310" s="227"/>
      <c r="AT310" s="228" t="s">
        <v>173</v>
      </c>
      <c r="AU310" s="228" t="s">
        <v>82</v>
      </c>
      <c r="AV310" s="14" t="s">
        <v>82</v>
      </c>
      <c r="AW310" s="14" t="s">
        <v>34</v>
      </c>
      <c r="AX310" s="14" t="s">
        <v>73</v>
      </c>
      <c r="AY310" s="228" t="s">
        <v>163</v>
      </c>
    </row>
    <row r="311" spans="2:51" s="14" customFormat="1" ht="11.25">
      <c r="B311" s="218"/>
      <c r="C311" s="219"/>
      <c r="D311" s="209" t="s">
        <v>173</v>
      </c>
      <c r="E311" s="220" t="s">
        <v>20</v>
      </c>
      <c r="F311" s="221" t="s">
        <v>409</v>
      </c>
      <c r="G311" s="219"/>
      <c r="H311" s="222">
        <v>345.6</v>
      </c>
      <c r="I311" s="223"/>
      <c r="J311" s="219"/>
      <c r="K311" s="219"/>
      <c r="L311" s="224"/>
      <c r="M311" s="225"/>
      <c r="N311" s="226"/>
      <c r="O311" s="226"/>
      <c r="P311" s="226"/>
      <c r="Q311" s="226"/>
      <c r="R311" s="226"/>
      <c r="S311" s="226"/>
      <c r="T311" s="227"/>
      <c r="AT311" s="228" t="s">
        <v>173</v>
      </c>
      <c r="AU311" s="228" t="s">
        <v>82</v>
      </c>
      <c r="AV311" s="14" t="s">
        <v>82</v>
      </c>
      <c r="AW311" s="14" t="s">
        <v>34</v>
      </c>
      <c r="AX311" s="14" t="s">
        <v>73</v>
      </c>
      <c r="AY311" s="228" t="s">
        <v>163</v>
      </c>
    </row>
    <row r="312" spans="2:51" s="14" customFormat="1" ht="11.25">
      <c r="B312" s="218"/>
      <c r="C312" s="219"/>
      <c r="D312" s="209" t="s">
        <v>173</v>
      </c>
      <c r="E312" s="220" t="s">
        <v>20</v>
      </c>
      <c r="F312" s="221" t="s">
        <v>410</v>
      </c>
      <c r="G312" s="219"/>
      <c r="H312" s="222">
        <v>1107</v>
      </c>
      <c r="I312" s="223"/>
      <c r="J312" s="219"/>
      <c r="K312" s="219"/>
      <c r="L312" s="224"/>
      <c r="M312" s="225"/>
      <c r="N312" s="226"/>
      <c r="O312" s="226"/>
      <c r="P312" s="226"/>
      <c r="Q312" s="226"/>
      <c r="R312" s="226"/>
      <c r="S312" s="226"/>
      <c r="T312" s="227"/>
      <c r="AT312" s="228" t="s">
        <v>173</v>
      </c>
      <c r="AU312" s="228" t="s">
        <v>82</v>
      </c>
      <c r="AV312" s="14" t="s">
        <v>82</v>
      </c>
      <c r="AW312" s="14" t="s">
        <v>34</v>
      </c>
      <c r="AX312" s="14" t="s">
        <v>73</v>
      </c>
      <c r="AY312" s="228" t="s">
        <v>163</v>
      </c>
    </row>
    <row r="313" spans="2:51" s="14" customFormat="1" ht="11.25">
      <c r="B313" s="218"/>
      <c r="C313" s="219"/>
      <c r="D313" s="209" t="s">
        <v>173</v>
      </c>
      <c r="E313" s="220" t="s">
        <v>20</v>
      </c>
      <c r="F313" s="221" t="s">
        <v>411</v>
      </c>
      <c r="G313" s="219"/>
      <c r="H313" s="222">
        <v>99.75</v>
      </c>
      <c r="I313" s="223"/>
      <c r="J313" s="219"/>
      <c r="K313" s="219"/>
      <c r="L313" s="224"/>
      <c r="M313" s="225"/>
      <c r="N313" s="226"/>
      <c r="O313" s="226"/>
      <c r="P313" s="226"/>
      <c r="Q313" s="226"/>
      <c r="R313" s="226"/>
      <c r="S313" s="226"/>
      <c r="T313" s="227"/>
      <c r="AT313" s="228" t="s">
        <v>173</v>
      </c>
      <c r="AU313" s="228" t="s">
        <v>82</v>
      </c>
      <c r="AV313" s="14" t="s">
        <v>82</v>
      </c>
      <c r="AW313" s="14" t="s">
        <v>34</v>
      </c>
      <c r="AX313" s="14" t="s">
        <v>73</v>
      </c>
      <c r="AY313" s="228" t="s">
        <v>163</v>
      </c>
    </row>
    <row r="314" spans="2:51" s="14" customFormat="1" ht="11.25">
      <c r="B314" s="218"/>
      <c r="C314" s="219"/>
      <c r="D314" s="209" t="s">
        <v>173</v>
      </c>
      <c r="E314" s="220" t="s">
        <v>20</v>
      </c>
      <c r="F314" s="221" t="s">
        <v>412</v>
      </c>
      <c r="G314" s="219"/>
      <c r="H314" s="222">
        <v>50.825000000000003</v>
      </c>
      <c r="I314" s="223"/>
      <c r="J314" s="219"/>
      <c r="K314" s="219"/>
      <c r="L314" s="224"/>
      <c r="M314" s="225"/>
      <c r="N314" s="226"/>
      <c r="O314" s="226"/>
      <c r="P314" s="226"/>
      <c r="Q314" s="226"/>
      <c r="R314" s="226"/>
      <c r="S314" s="226"/>
      <c r="T314" s="227"/>
      <c r="AT314" s="228" t="s">
        <v>173</v>
      </c>
      <c r="AU314" s="228" t="s">
        <v>82</v>
      </c>
      <c r="AV314" s="14" t="s">
        <v>82</v>
      </c>
      <c r="AW314" s="14" t="s">
        <v>34</v>
      </c>
      <c r="AX314" s="14" t="s">
        <v>73</v>
      </c>
      <c r="AY314" s="228" t="s">
        <v>163</v>
      </c>
    </row>
    <row r="315" spans="2:51" s="14" customFormat="1" ht="11.25">
      <c r="B315" s="218"/>
      <c r="C315" s="219"/>
      <c r="D315" s="209" t="s">
        <v>173</v>
      </c>
      <c r="E315" s="220" t="s">
        <v>20</v>
      </c>
      <c r="F315" s="221" t="s">
        <v>413</v>
      </c>
      <c r="G315" s="219"/>
      <c r="H315" s="222">
        <v>52.25</v>
      </c>
      <c r="I315" s="223"/>
      <c r="J315" s="219"/>
      <c r="K315" s="219"/>
      <c r="L315" s="224"/>
      <c r="M315" s="225"/>
      <c r="N315" s="226"/>
      <c r="O315" s="226"/>
      <c r="P315" s="226"/>
      <c r="Q315" s="226"/>
      <c r="R315" s="226"/>
      <c r="S315" s="226"/>
      <c r="T315" s="227"/>
      <c r="AT315" s="228" t="s">
        <v>173</v>
      </c>
      <c r="AU315" s="228" t="s">
        <v>82</v>
      </c>
      <c r="AV315" s="14" t="s">
        <v>82</v>
      </c>
      <c r="AW315" s="14" t="s">
        <v>34</v>
      </c>
      <c r="AX315" s="14" t="s">
        <v>73</v>
      </c>
      <c r="AY315" s="228" t="s">
        <v>163</v>
      </c>
    </row>
    <row r="316" spans="2:51" s="14" customFormat="1" ht="11.25">
      <c r="B316" s="218"/>
      <c r="C316" s="219"/>
      <c r="D316" s="209" t="s">
        <v>173</v>
      </c>
      <c r="E316" s="220" t="s">
        <v>20</v>
      </c>
      <c r="F316" s="221" t="s">
        <v>414</v>
      </c>
      <c r="G316" s="219"/>
      <c r="H316" s="222">
        <v>703</v>
      </c>
      <c r="I316" s="223"/>
      <c r="J316" s="219"/>
      <c r="K316" s="219"/>
      <c r="L316" s="224"/>
      <c r="M316" s="225"/>
      <c r="N316" s="226"/>
      <c r="O316" s="226"/>
      <c r="P316" s="226"/>
      <c r="Q316" s="226"/>
      <c r="R316" s="226"/>
      <c r="S316" s="226"/>
      <c r="T316" s="227"/>
      <c r="AT316" s="228" t="s">
        <v>173</v>
      </c>
      <c r="AU316" s="228" t="s">
        <v>82</v>
      </c>
      <c r="AV316" s="14" t="s">
        <v>82</v>
      </c>
      <c r="AW316" s="14" t="s">
        <v>34</v>
      </c>
      <c r="AX316" s="14" t="s">
        <v>73</v>
      </c>
      <c r="AY316" s="228" t="s">
        <v>163</v>
      </c>
    </row>
    <row r="317" spans="2:51" s="14" customFormat="1" ht="11.25">
      <c r="B317" s="218"/>
      <c r="C317" s="219"/>
      <c r="D317" s="209" t="s">
        <v>173</v>
      </c>
      <c r="E317" s="220" t="s">
        <v>20</v>
      </c>
      <c r="F317" s="221" t="s">
        <v>415</v>
      </c>
      <c r="G317" s="219"/>
      <c r="H317" s="222">
        <v>32.774999999999999</v>
      </c>
      <c r="I317" s="223"/>
      <c r="J317" s="219"/>
      <c r="K317" s="219"/>
      <c r="L317" s="224"/>
      <c r="M317" s="225"/>
      <c r="N317" s="226"/>
      <c r="O317" s="226"/>
      <c r="P317" s="226"/>
      <c r="Q317" s="226"/>
      <c r="R317" s="226"/>
      <c r="S317" s="226"/>
      <c r="T317" s="227"/>
      <c r="AT317" s="228" t="s">
        <v>173</v>
      </c>
      <c r="AU317" s="228" t="s">
        <v>82</v>
      </c>
      <c r="AV317" s="14" t="s">
        <v>82</v>
      </c>
      <c r="AW317" s="14" t="s">
        <v>34</v>
      </c>
      <c r="AX317" s="14" t="s">
        <v>73</v>
      </c>
      <c r="AY317" s="228" t="s">
        <v>163</v>
      </c>
    </row>
    <row r="318" spans="2:51" s="14" customFormat="1" ht="11.25">
      <c r="B318" s="218"/>
      <c r="C318" s="219"/>
      <c r="D318" s="209" t="s">
        <v>173</v>
      </c>
      <c r="E318" s="220" t="s">
        <v>20</v>
      </c>
      <c r="F318" s="221" t="s">
        <v>416</v>
      </c>
      <c r="G318" s="219"/>
      <c r="H318" s="222">
        <v>72.2</v>
      </c>
      <c r="I318" s="223"/>
      <c r="J318" s="219"/>
      <c r="K318" s="219"/>
      <c r="L318" s="224"/>
      <c r="M318" s="225"/>
      <c r="N318" s="226"/>
      <c r="O318" s="226"/>
      <c r="P318" s="226"/>
      <c r="Q318" s="226"/>
      <c r="R318" s="226"/>
      <c r="S318" s="226"/>
      <c r="T318" s="227"/>
      <c r="AT318" s="228" t="s">
        <v>173</v>
      </c>
      <c r="AU318" s="228" t="s">
        <v>82</v>
      </c>
      <c r="AV318" s="14" t="s">
        <v>82</v>
      </c>
      <c r="AW318" s="14" t="s">
        <v>34</v>
      </c>
      <c r="AX318" s="14" t="s">
        <v>73</v>
      </c>
      <c r="AY318" s="228" t="s">
        <v>163</v>
      </c>
    </row>
    <row r="319" spans="2:51" s="14" customFormat="1" ht="11.25">
      <c r="B319" s="218"/>
      <c r="C319" s="219"/>
      <c r="D319" s="209" t="s">
        <v>173</v>
      </c>
      <c r="E319" s="220" t="s">
        <v>20</v>
      </c>
      <c r="F319" s="221" t="s">
        <v>417</v>
      </c>
      <c r="G319" s="219"/>
      <c r="H319" s="222">
        <v>25</v>
      </c>
      <c r="I319" s="223"/>
      <c r="J319" s="219"/>
      <c r="K319" s="219"/>
      <c r="L319" s="224"/>
      <c r="M319" s="225"/>
      <c r="N319" s="226"/>
      <c r="O319" s="226"/>
      <c r="P319" s="226"/>
      <c r="Q319" s="226"/>
      <c r="R319" s="226"/>
      <c r="S319" s="226"/>
      <c r="T319" s="227"/>
      <c r="AT319" s="228" t="s">
        <v>173</v>
      </c>
      <c r="AU319" s="228" t="s">
        <v>82</v>
      </c>
      <c r="AV319" s="14" t="s">
        <v>82</v>
      </c>
      <c r="AW319" s="14" t="s">
        <v>34</v>
      </c>
      <c r="AX319" s="14" t="s">
        <v>73</v>
      </c>
      <c r="AY319" s="228" t="s">
        <v>163</v>
      </c>
    </row>
    <row r="320" spans="2:51" s="13" customFormat="1" ht="11.25">
      <c r="B320" s="207"/>
      <c r="C320" s="208"/>
      <c r="D320" s="209" t="s">
        <v>173</v>
      </c>
      <c r="E320" s="210" t="s">
        <v>20</v>
      </c>
      <c r="F320" s="211" t="s">
        <v>418</v>
      </c>
      <c r="G320" s="208"/>
      <c r="H320" s="210" t="s">
        <v>20</v>
      </c>
      <c r="I320" s="212"/>
      <c r="J320" s="208"/>
      <c r="K320" s="208"/>
      <c r="L320" s="213"/>
      <c r="M320" s="214"/>
      <c r="N320" s="215"/>
      <c r="O320" s="215"/>
      <c r="P320" s="215"/>
      <c r="Q320" s="215"/>
      <c r="R320" s="215"/>
      <c r="S320" s="215"/>
      <c r="T320" s="216"/>
      <c r="AT320" s="217" t="s">
        <v>173</v>
      </c>
      <c r="AU320" s="217" t="s">
        <v>82</v>
      </c>
      <c r="AV320" s="13" t="s">
        <v>80</v>
      </c>
      <c r="AW320" s="13" t="s">
        <v>34</v>
      </c>
      <c r="AX320" s="13" t="s">
        <v>73</v>
      </c>
      <c r="AY320" s="217" t="s">
        <v>163</v>
      </c>
    </row>
    <row r="321" spans="2:51" s="14" customFormat="1" ht="11.25">
      <c r="B321" s="218"/>
      <c r="C321" s="219"/>
      <c r="D321" s="209" t="s">
        <v>173</v>
      </c>
      <c r="E321" s="220" t="s">
        <v>20</v>
      </c>
      <c r="F321" s="221" t="s">
        <v>419</v>
      </c>
      <c r="G321" s="219"/>
      <c r="H321" s="222">
        <v>97.6</v>
      </c>
      <c r="I321" s="223"/>
      <c r="J321" s="219"/>
      <c r="K321" s="219"/>
      <c r="L321" s="224"/>
      <c r="M321" s="225"/>
      <c r="N321" s="226"/>
      <c r="O321" s="226"/>
      <c r="P321" s="226"/>
      <c r="Q321" s="226"/>
      <c r="R321" s="226"/>
      <c r="S321" s="226"/>
      <c r="T321" s="227"/>
      <c r="AT321" s="228" t="s">
        <v>173</v>
      </c>
      <c r="AU321" s="228" t="s">
        <v>82</v>
      </c>
      <c r="AV321" s="14" t="s">
        <v>82</v>
      </c>
      <c r="AW321" s="14" t="s">
        <v>34</v>
      </c>
      <c r="AX321" s="14" t="s">
        <v>73</v>
      </c>
      <c r="AY321" s="228" t="s">
        <v>163</v>
      </c>
    </row>
    <row r="322" spans="2:51" s="14" customFormat="1" ht="11.25">
      <c r="B322" s="218"/>
      <c r="C322" s="219"/>
      <c r="D322" s="209" t="s">
        <v>173</v>
      </c>
      <c r="E322" s="220" t="s">
        <v>20</v>
      </c>
      <c r="F322" s="221" t="s">
        <v>420</v>
      </c>
      <c r="G322" s="219"/>
      <c r="H322" s="222">
        <v>12.6</v>
      </c>
      <c r="I322" s="223"/>
      <c r="J322" s="219"/>
      <c r="K322" s="219"/>
      <c r="L322" s="224"/>
      <c r="M322" s="225"/>
      <c r="N322" s="226"/>
      <c r="O322" s="226"/>
      <c r="P322" s="226"/>
      <c r="Q322" s="226"/>
      <c r="R322" s="226"/>
      <c r="S322" s="226"/>
      <c r="T322" s="227"/>
      <c r="AT322" s="228" t="s">
        <v>173</v>
      </c>
      <c r="AU322" s="228" t="s">
        <v>82</v>
      </c>
      <c r="AV322" s="14" t="s">
        <v>82</v>
      </c>
      <c r="AW322" s="14" t="s">
        <v>34</v>
      </c>
      <c r="AX322" s="14" t="s">
        <v>73</v>
      </c>
      <c r="AY322" s="228" t="s">
        <v>163</v>
      </c>
    </row>
    <row r="323" spans="2:51" s="14" customFormat="1" ht="11.25">
      <c r="B323" s="218"/>
      <c r="C323" s="219"/>
      <c r="D323" s="209" t="s">
        <v>173</v>
      </c>
      <c r="E323" s="220" t="s">
        <v>20</v>
      </c>
      <c r="F323" s="221" t="s">
        <v>421</v>
      </c>
      <c r="G323" s="219"/>
      <c r="H323" s="222">
        <v>13.65</v>
      </c>
      <c r="I323" s="223"/>
      <c r="J323" s="219"/>
      <c r="K323" s="219"/>
      <c r="L323" s="224"/>
      <c r="M323" s="225"/>
      <c r="N323" s="226"/>
      <c r="O323" s="226"/>
      <c r="P323" s="226"/>
      <c r="Q323" s="226"/>
      <c r="R323" s="226"/>
      <c r="S323" s="226"/>
      <c r="T323" s="227"/>
      <c r="AT323" s="228" t="s">
        <v>173</v>
      </c>
      <c r="AU323" s="228" t="s">
        <v>82</v>
      </c>
      <c r="AV323" s="14" t="s">
        <v>82</v>
      </c>
      <c r="AW323" s="14" t="s">
        <v>34</v>
      </c>
      <c r="AX323" s="14" t="s">
        <v>73</v>
      </c>
      <c r="AY323" s="228" t="s">
        <v>163</v>
      </c>
    </row>
    <row r="324" spans="2:51" s="14" customFormat="1" ht="11.25">
      <c r="B324" s="218"/>
      <c r="C324" s="219"/>
      <c r="D324" s="209" t="s">
        <v>173</v>
      </c>
      <c r="E324" s="220" t="s">
        <v>20</v>
      </c>
      <c r="F324" s="221" t="s">
        <v>422</v>
      </c>
      <c r="G324" s="219"/>
      <c r="H324" s="222">
        <v>32.770000000000003</v>
      </c>
      <c r="I324" s="223"/>
      <c r="J324" s="219"/>
      <c r="K324" s="219"/>
      <c r="L324" s="224"/>
      <c r="M324" s="225"/>
      <c r="N324" s="226"/>
      <c r="O324" s="226"/>
      <c r="P324" s="226"/>
      <c r="Q324" s="226"/>
      <c r="R324" s="226"/>
      <c r="S324" s="226"/>
      <c r="T324" s="227"/>
      <c r="AT324" s="228" t="s">
        <v>173</v>
      </c>
      <c r="AU324" s="228" t="s">
        <v>82</v>
      </c>
      <c r="AV324" s="14" t="s">
        <v>82</v>
      </c>
      <c r="AW324" s="14" t="s">
        <v>34</v>
      </c>
      <c r="AX324" s="14" t="s">
        <v>73</v>
      </c>
      <c r="AY324" s="228" t="s">
        <v>163</v>
      </c>
    </row>
    <row r="325" spans="2:51" s="14" customFormat="1" ht="11.25">
      <c r="B325" s="218"/>
      <c r="C325" s="219"/>
      <c r="D325" s="209" t="s">
        <v>173</v>
      </c>
      <c r="E325" s="220" t="s">
        <v>20</v>
      </c>
      <c r="F325" s="221" t="s">
        <v>423</v>
      </c>
      <c r="G325" s="219"/>
      <c r="H325" s="222">
        <v>75.98</v>
      </c>
      <c r="I325" s="223"/>
      <c r="J325" s="219"/>
      <c r="K325" s="219"/>
      <c r="L325" s="224"/>
      <c r="M325" s="225"/>
      <c r="N325" s="226"/>
      <c r="O325" s="226"/>
      <c r="P325" s="226"/>
      <c r="Q325" s="226"/>
      <c r="R325" s="226"/>
      <c r="S325" s="226"/>
      <c r="T325" s="227"/>
      <c r="AT325" s="228" t="s">
        <v>173</v>
      </c>
      <c r="AU325" s="228" t="s">
        <v>82</v>
      </c>
      <c r="AV325" s="14" t="s">
        <v>82</v>
      </c>
      <c r="AW325" s="14" t="s">
        <v>34</v>
      </c>
      <c r="AX325" s="14" t="s">
        <v>73</v>
      </c>
      <c r="AY325" s="228" t="s">
        <v>163</v>
      </c>
    </row>
    <row r="326" spans="2:51" s="16" customFormat="1" ht="11.25">
      <c r="B326" s="253"/>
      <c r="C326" s="254"/>
      <c r="D326" s="209" t="s">
        <v>173</v>
      </c>
      <c r="E326" s="255" t="s">
        <v>20</v>
      </c>
      <c r="F326" s="256" t="s">
        <v>407</v>
      </c>
      <c r="G326" s="254"/>
      <c r="H326" s="257">
        <v>2815.05</v>
      </c>
      <c r="I326" s="258"/>
      <c r="J326" s="254"/>
      <c r="K326" s="254"/>
      <c r="L326" s="259"/>
      <c r="M326" s="260"/>
      <c r="N326" s="261"/>
      <c r="O326" s="261"/>
      <c r="P326" s="261"/>
      <c r="Q326" s="261"/>
      <c r="R326" s="261"/>
      <c r="S326" s="261"/>
      <c r="T326" s="262"/>
      <c r="AT326" s="263" t="s">
        <v>173</v>
      </c>
      <c r="AU326" s="263" t="s">
        <v>82</v>
      </c>
      <c r="AV326" s="16" t="s">
        <v>164</v>
      </c>
      <c r="AW326" s="16" t="s">
        <v>34</v>
      </c>
      <c r="AX326" s="16" t="s">
        <v>73</v>
      </c>
      <c r="AY326" s="263" t="s">
        <v>163</v>
      </c>
    </row>
    <row r="327" spans="2:51" s="13" customFormat="1" ht="11.25">
      <c r="B327" s="207"/>
      <c r="C327" s="208"/>
      <c r="D327" s="209" t="s">
        <v>173</v>
      </c>
      <c r="E327" s="210" t="s">
        <v>20</v>
      </c>
      <c r="F327" s="211" t="s">
        <v>316</v>
      </c>
      <c r="G327" s="208"/>
      <c r="H327" s="210" t="s">
        <v>20</v>
      </c>
      <c r="I327" s="212"/>
      <c r="J327" s="208"/>
      <c r="K327" s="208"/>
      <c r="L327" s="213"/>
      <c r="M327" s="214"/>
      <c r="N327" s="215"/>
      <c r="O327" s="215"/>
      <c r="P327" s="215"/>
      <c r="Q327" s="215"/>
      <c r="R327" s="215"/>
      <c r="S327" s="215"/>
      <c r="T327" s="216"/>
      <c r="AT327" s="217" t="s">
        <v>173</v>
      </c>
      <c r="AU327" s="217" t="s">
        <v>82</v>
      </c>
      <c r="AV327" s="13" t="s">
        <v>80</v>
      </c>
      <c r="AW327" s="13" t="s">
        <v>34</v>
      </c>
      <c r="AX327" s="13" t="s">
        <v>73</v>
      </c>
      <c r="AY327" s="217" t="s">
        <v>163</v>
      </c>
    </row>
    <row r="328" spans="2:51" s="14" customFormat="1" ht="11.25">
      <c r="B328" s="218"/>
      <c r="C328" s="219"/>
      <c r="D328" s="209" t="s">
        <v>173</v>
      </c>
      <c r="E328" s="220" t="s">
        <v>20</v>
      </c>
      <c r="F328" s="221" t="s">
        <v>424</v>
      </c>
      <c r="G328" s="219"/>
      <c r="H328" s="222">
        <v>45.5</v>
      </c>
      <c r="I328" s="223"/>
      <c r="J328" s="219"/>
      <c r="K328" s="219"/>
      <c r="L328" s="224"/>
      <c r="M328" s="225"/>
      <c r="N328" s="226"/>
      <c r="O328" s="226"/>
      <c r="P328" s="226"/>
      <c r="Q328" s="226"/>
      <c r="R328" s="226"/>
      <c r="S328" s="226"/>
      <c r="T328" s="227"/>
      <c r="AT328" s="228" t="s">
        <v>173</v>
      </c>
      <c r="AU328" s="228" t="s">
        <v>82</v>
      </c>
      <c r="AV328" s="14" t="s">
        <v>82</v>
      </c>
      <c r="AW328" s="14" t="s">
        <v>34</v>
      </c>
      <c r="AX328" s="14" t="s">
        <v>73</v>
      </c>
      <c r="AY328" s="228" t="s">
        <v>163</v>
      </c>
    </row>
    <row r="329" spans="2:51" s="14" customFormat="1" ht="11.25">
      <c r="B329" s="218"/>
      <c r="C329" s="219"/>
      <c r="D329" s="209" t="s">
        <v>173</v>
      </c>
      <c r="E329" s="220" t="s">
        <v>20</v>
      </c>
      <c r="F329" s="221" t="s">
        <v>425</v>
      </c>
      <c r="G329" s="219"/>
      <c r="H329" s="222">
        <v>166.6</v>
      </c>
      <c r="I329" s="223"/>
      <c r="J329" s="219"/>
      <c r="K329" s="219"/>
      <c r="L329" s="224"/>
      <c r="M329" s="225"/>
      <c r="N329" s="226"/>
      <c r="O329" s="226"/>
      <c r="P329" s="226"/>
      <c r="Q329" s="226"/>
      <c r="R329" s="226"/>
      <c r="S329" s="226"/>
      <c r="T329" s="227"/>
      <c r="AT329" s="228" t="s">
        <v>173</v>
      </c>
      <c r="AU329" s="228" t="s">
        <v>82</v>
      </c>
      <c r="AV329" s="14" t="s">
        <v>82</v>
      </c>
      <c r="AW329" s="14" t="s">
        <v>34</v>
      </c>
      <c r="AX329" s="14" t="s">
        <v>73</v>
      </c>
      <c r="AY329" s="228" t="s">
        <v>163</v>
      </c>
    </row>
    <row r="330" spans="2:51" s="14" customFormat="1" ht="11.25">
      <c r="B330" s="218"/>
      <c r="C330" s="219"/>
      <c r="D330" s="209" t="s">
        <v>173</v>
      </c>
      <c r="E330" s="220" t="s">
        <v>20</v>
      </c>
      <c r="F330" s="221" t="s">
        <v>426</v>
      </c>
      <c r="G330" s="219"/>
      <c r="H330" s="222">
        <v>78.05</v>
      </c>
      <c r="I330" s="223"/>
      <c r="J330" s="219"/>
      <c r="K330" s="219"/>
      <c r="L330" s="224"/>
      <c r="M330" s="225"/>
      <c r="N330" s="226"/>
      <c r="O330" s="226"/>
      <c r="P330" s="226"/>
      <c r="Q330" s="226"/>
      <c r="R330" s="226"/>
      <c r="S330" s="226"/>
      <c r="T330" s="227"/>
      <c r="AT330" s="228" t="s">
        <v>173</v>
      </c>
      <c r="AU330" s="228" t="s">
        <v>82</v>
      </c>
      <c r="AV330" s="14" t="s">
        <v>82</v>
      </c>
      <c r="AW330" s="14" t="s">
        <v>34</v>
      </c>
      <c r="AX330" s="14" t="s">
        <v>73</v>
      </c>
      <c r="AY330" s="228" t="s">
        <v>163</v>
      </c>
    </row>
    <row r="331" spans="2:51" s="14" customFormat="1" ht="11.25">
      <c r="B331" s="218"/>
      <c r="C331" s="219"/>
      <c r="D331" s="209" t="s">
        <v>173</v>
      </c>
      <c r="E331" s="220" t="s">
        <v>20</v>
      </c>
      <c r="F331" s="221" t="s">
        <v>427</v>
      </c>
      <c r="G331" s="219"/>
      <c r="H331" s="222">
        <v>74.900000000000006</v>
      </c>
      <c r="I331" s="223"/>
      <c r="J331" s="219"/>
      <c r="K331" s="219"/>
      <c r="L331" s="224"/>
      <c r="M331" s="225"/>
      <c r="N331" s="226"/>
      <c r="O331" s="226"/>
      <c r="P331" s="226"/>
      <c r="Q331" s="226"/>
      <c r="R331" s="226"/>
      <c r="S331" s="226"/>
      <c r="T331" s="227"/>
      <c r="AT331" s="228" t="s">
        <v>173</v>
      </c>
      <c r="AU331" s="228" t="s">
        <v>82</v>
      </c>
      <c r="AV331" s="14" t="s">
        <v>82</v>
      </c>
      <c r="AW331" s="14" t="s">
        <v>34</v>
      </c>
      <c r="AX331" s="14" t="s">
        <v>73</v>
      </c>
      <c r="AY331" s="228" t="s">
        <v>163</v>
      </c>
    </row>
    <row r="332" spans="2:51" s="14" customFormat="1" ht="11.25">
      <c r="B332" s="218"/>
      <c r="C332" s="219"/>
      <c r="D332" s="209" t="s">
        <v>173</v>
      </c>
      <c r="E332" s="220" t="s">
        <v>20</v>
      </c>
      <c r="F332" s="221" t="s">
        <v>428</v>
      </c>
      <c r="G332" s="219"/>
      <c r="H332" s="222">
        <v>42.7</v>
      </c>
      <c r="I332" s="223"/>
      <c r="J332" s="219"/>
      <c r="K332" s="219"/>
      <c r="L332" s="224"/>
      <c r="M332" s="225"/>
      <c r="N332" s="226"/>
      <c r="O332" s="226"/>
      <c r="P332" s="226"/>
      <c r="Q332" s="226"/>
      <c r="R332" s="226"/>
      <c r="S332" s="226"/>
      <c r="T332" s="227"/>
      <c r="AT332" s="228" t="s">
        <v>173</v>
      </c>
      <c r="AU332" s="228" t="s">
        <v>82</v>
      </c>
      <c r="AV332" s="14" t="s">
        <v>82</v>
      </c>
      <c r="AW332" s="14" t="s">
        <v>34</v>
      </c>
      <c r="AX332" s="14" t="s">
        <v>73</v>
      </c>
      <c r="AY332" s="228" t="s">
        <v>163</v>
      </c>
    </row>
    <row r="333" spans="2:51" s="14" customFormat="1" ht="11.25">
      <c r="B333" s="218"/>
      <c r="C333" s="219"/>
      <c r="D333" s="209" t="s">
        <v>173</v>
      </c>
      <c r="E333" s="220" t="s">
        <v>20</v>
      </c>
      <c r="F333" s="221" t="s">
        <v>429</v>
      </c>
      <c r="G333" s="219"/>
      <c r="H333" s="222">
        <v>59.85</v>
      </c>
      <c r="I333" s="223"/>
      <c r="J333" s="219"/>
      <c r="K333" s="219"/>
      <c r="L333" s="224"/>
      <c r="M333" s="225"/>
      <c r="N333" s="226"/>
      <c r="O333" s="226"/>
      <c r="P333" s="226"/>
      <c r="Q333" s="226"/>
      <c r="R333" s="226"/>
      <c r="S333" s="226"/>
      <c r="T333" s="227"/>
      <c r="AT333" s="228" t="s">
        <v>173</v>
      </c>
      <c r="AU333" s="228" t="s">
        <v>82</v>
      </c>
      <c r="AV333" s="14" t="s">
        <v>82</v>
      </c>
      <c r="AW333" s="14" t="s">
        <v>34</v>
      </c>
      <c r="AX333" s="14" t="s">
        <v>73</v>
      </c>
      <c r="AY333" s="228" t="s">
        <v>163</v>
      </c>
    </row>
    <row r="334" spans="2:51" s="14" customFormat="1" ht="11.25">
      <c r="B334" s="218"/>
      <c r="C334" s="219"/>
      <c r="D334" s="209" t="s">
        <v>173</v>
      </c>
      <c r="E334" s="220" t="s">
        <v>20</v>
      </c>
      <c r="F334" s="221" t="s">
        <v>430</v>
      </c>
      <c r="G334" s="219"/>
      <c r="H334" s="222">
        <v>70.7</v>
      </c>
      <c r="I334" s="223"/>
      <c r="J334" s="219"/>
      <c r="K334" s="219"/>
      <c r="L334" s="224"/>
      <c r="M334" s="225"/>
      <c r="N334" s="226"/>
      <c r="O334" s="226"/>
      <c r="P334" s="226"/>
      <c r="Q334" s="226"/>
      <c r="R334" s="226"/>
      <c r="S334" s="226"/>
      <c r="T334" s="227"/>
      <c r="AT334" s="228" t="s">
        <v>173</v>
      </c>
      <c r="AU334" s="228" t="s">
        <v>82</v>
      </c>
      <c r="AV334" s="14" t="s">
        <v>82</v>
      </c>
      <c r="AW334" s="14" t="s">
        <v>34</v>
      </c>
      <c r="AX334" s="14" t="s">
        <v>73</v>
      </c>
      <c r="AY334" s="228" t="s">
        <v>163</v>
      </c>
    </row>
    <row r="335" spans="2:51" s="14" customFormat="1" ht="11.25">
      <c r="B335" s="218"/>
      <c r="C335" s="219"/>
      <c r="D335" s="209" t="s">
        <v>173</v>
      </c>
      <c r="E335" s="220" t="s">
        <v>20</v>
      </c>
      <c r="F335" s="221" t="s">
        <v>431</v>
      </c>
      <c r="G335" s="219"/>
      <c r="H335" s="222">
        <v>51.8</v>
      </c>
      <c r="I335" s="223"/>
      <c r="J335" s="219"/>
      <c r="K335" s="219"/>
      <c r="L335" s="224"/>
      <c r="M335" s="225"/>
      <c r="N335" s="226"/>
      <c r="O335" s="226"/>
      <c r="P335" s="226"/>
      <c r="Q335" s="226"/>
      <c r="R335" s="226"/>
      <c r="S335" s="226"/>
      <c r="T335" s="227"/>
      <c r="AT335" s="228" t="s">
        <v>173</v>
      </c>
      <c r="AU335" s="228" t="s">
        <v>82</v>
      </c>
      <c r="AV335" s="14" t="s">
        <v>82</v>
      </c>
      <c r="AW335" s="14" t="s">
        <v>34</v>
      </c>
      <c r="AX335" s="14" t="s">
        <v>73</v>
      </c>
      <c r="AY335" s="228" t="s">
        <v>163</v>
      </c>
    </row>
    <row r="336" spans="2:51" s="14" customFormat="1" ht="11.25">
      <c r="B336" s="218"/>
      <c r="C336" s="219"/>
      <c r="D336" s="209" t="s">
        <v>173</v>
      </c>
      <c r="E336" s="220" t="s">
        <v>20</v>
      </c>
      <c r="F336" s="221" t="s">
        <v>432</v>
      </c>
      <c r="G336" s="219"/>
      <c r="H336" s="222">
        <v>266</v>
      </c>
      <c r="I336" s="223"/>
      <c r="J336" s="219"/>
      <c r="K336" s="219"/>
      <c r="L336" s="224"/>
      <c r="M336" s="225"/>
      <c r="N336" s="226"/>
      <c r="O336" s="226"/>
      <c r="P336" s="226"/>
      <c r="Q336" s="226"/>
      <c r="R336" s="226"/>
      <c r="S336" s="226"/>
      <c r="T336" s="227"/>
      <c r="AT336" s="228" t="s">
        <v>173</v>
      </c>
      <c r="AU336" s="228" t="s">
        <v>82</v>
      </c>
      <c r="AV336" s="14" t="s">
        <v>82</v>
      </c>
      <c r="AW336" s="14" t="s">
        <v>34</v>
      </c>
      <c r="AX336" s="14" t="s">
        <v>73</v>
      </c>
      <c r="AY336" s="228" t="s">
        <v>163</v>
      </c>
    </row>
    <row r="337" spans="1:65" s="14" customFormat="1" ht="11.25">
      <c r="B337" s="218"/>
      <c r="C337" s="219"/>
      <c r="D337" s="209" t="s">
        <v>173</v>
      </c>
      <c r="E337" s="220" t="s">
        <v>20</v>
      </c>
      <c r="F337" s="221" t="s">
        <v>433</v>
      </c>
      <c r="G337" s="219"/>
      <c r="H337" s="222">
        <v>164.15</v>
      </c>
      <c r="I337" s="223"/>
      <c r="J337" s="219"/>
      <c r="K337" s="219"/>
      <c r="L337" s="224"/>
      <c r="M337" s="225"/>
      <c r="N337" s="226"/>
      <c r="O337" s="226"/>
      <c r="P337" s="226"/>
      <c r="Q337" s="226"/>
      <c r="R337" s="226"/>
      <c r="S337" s="226"/>
      <c r="T337" s="227"/>
      <c r="AT337" s="228" t="s">
        <v>173</v>
      </c>
      <c r="AU337" s="228" t="s">
        <v>82</v>
      </c>
      <c r="AV337" s="14" t="s">
        <v>82</v>
      </c>
      <c r="AW337" s="14" t="s">
        <v>34</v>
      </c>
      <c r="AX337" s="14" t="s">
        <v>73</v>
      </c>
      <c r="AY337" s="228" t="s">
        <v>163</v>
      </c>
    </row>
    <row r="338" spans="1:65" s="14" customFormat="1" ht="11.25">
      <c r="B338" s="218"/>
      <c r="C338" s="219"/>
      <c r="D338" s="209" t="s">
        <v>173</v>
      </c>
      <c r="E338" s="220" t="s">
        <v>20</v>
      </c>
      <c r="F338" s="221" t="s">
        <v>426</v>
      </c>
      <c r="G338" s="219"/>
      <c r="H338" s="222">
        <v>78.05</v>
      </c>
      <c r="I338" s="223"/>
      <c r="J338" s="219"/>
      <c r="K338" s="219"/>
      <c r="L338" s="224"/>
      <c r="M338" s="225"/>
      <c r="N338" s="226"/>
      <c r="O338" s="226"/>
      <c r="P338" s="226"/>
      <c r="Q338" s="226"/>
      <c r="R338" s="226"/>
      <c r="S338" s="226"/>
      <c r="T338" s="227"/>
      <c r="AT338" s="228" t="s">
        <v>173</v>
      </c>
      <c r="AU338" s="228" t="s">
        <v>82</v>
      </c>
      <c r="AV338" s="14" t="s">
        <v>82</v>
      </c>
      <c r="AW338" s="14" t="s">
        <v>34</v>
      </c>
      <c r="AX338" s="14" t="s">
        <v>73</v>
      </c>
      <c r="AY338" s="228" t="s">
        <v>163</v>
      </c>
    </row>
    <row r="339" spans="1:65" s="14" customFormat="1" ht="11.25">
      <c r="B339" s="218"/>
      <c r="C339" s="219"/>
      <c r="D339" s="209" t="s">
        <v>173</v>
      </c>
      <c r="E339" s="220" t="s">
        <v>20</v>
      </c>
      <c r="F339" s="221" t="s">
        <v>434</v>
      </c>
      <c r="G339" s="219"/>
      <c r="H339" s="222">
        <v>92.75</v>
      </c>
      <c r="I339" s="223"/>
      <c r="J339" s="219"/>
      <c r="K339" s="219"/>
      <c r="L339" s="224"/>
      <c r="M339" s="225"/>
      <c r="N339" s="226"/>
      <c r="O339" s="226"/>
      <c r="P339" s="226"/>
      <c r="Q339" s="226"/>
      <c r="R339" s="226"/>
      <c r="S339" s="226"/>
      <c r="T339" s="227"/>
      <c r="AT339" s="228" t="s">
        <v>173</v>
      </c>
      <c r="AU339" s="228" t="s">
        <v>82</v>
      </c>
      <c r="AV339" s="14" t="s">
        <v>82</v>
      </c>
      <c r="AW339" s="14" t="s">
        <v>34</v>
      </c>
      <c r="AX339" s="14" t="s">
        <v>73</v>
      </c>
      <c r="AY339" s="228" t="s">
        <v>163</v>
      </c>
    </row>
    <row r="340" spans="1:65" s="16" customFormat="1" ht="11.25">
      <c r="B340" s="253"/>
      <c r="C340" s="254"/>
      <c r="D340" s="209" t="s">
        <v>173</v>
      </c>
      <c r="E340" s="255" t="s">
        <v>20</v>
      </c>
      <c r="F340" s="256" t="s">
        <v>407</v>
      </c>
      <c r="G340" s="254"/>
      <c r="H340" s="257">
        <v>1191.05</v>
      </c>
      <c r="I340" s="258"/>
      <c r="J340" s="254"/>
      <c r="K340" s="254"/>
      <c r="L340" s="259"/>
      <c r="M340" s="260"/>
      <c r="N340" s="261"/>
      <c r="O340" s="261"/>
      <c r="P340" s="261"/>
      <c r="Q340" s="261"/>
      <c r="R340" s="261"/>
      <c r="S340" s="261"/>
      <c r="T340" s="262"/>
      <c r="AT340" s="263" t="s">
        <v>173</v>
      </c>
      <c r="AU340" s="263" t="s">
        <v>82</v>
      </c>
      <c r="AV340" s="16" t="s">
        <v>164</v>
      </c>
      <c r="AW340" s="16" t="s">
        <v>34</v>
      </c>
      <c r="AX340" s="16" t="s">
        <v>73</v>
      </c>
      <c r="AY340" s="263" t="s">
        <v>163</v>
      </c>
    </row>
    <row r="341" spans="1:65" s="15" customFormat="1" ht="11.25">
      <c r="B341" s="229"/>
      <c r="C341" s="230"/>
      <c r="D341" s="209" t="s">
        <v>173</v>
      </c>
      <c r="E341" s="231" t="s">
        <v>20</v>
      </c>
      <c r="F341" s="232" t="s">
        <v>178</v>
      </c>
      <c r="G341" s="230"/>
      <c r="H341" s="233">
        <v>4304.2020000000002</v>
      </c>
      <c r="I341" s="234"/>
      <c r="J341" s="230"/>
      <c r="K341" s="230"/>
      <c r="L341" s="235"/>
      <c r="M341" s="236"/>
      <c r="N341" s="237"/>
      <c r="O341" s="237"/>
      <c r="P341" s="237"/>
      <c r="Q341" s="237"/>
      <c r="R341" s="237"/>
      <c r="S341" s="237"/>
      <c r="T341" s="238"/>
      <c r="AT341" s="239" t="s">
        <v>173</v>
      </c>
      <c r="AU341" s="239" t="s">
        <v>82</v>
      </c>
      <c r="AV341" s="15" t="s">
        <v>171</v>
      </c>
      <c r="AW341" s="15" t="s">
        <v>34</v>
      </c>
      <c r="AX341" s="15" t="s">
        <v>80</v>
      </c>
      <c r="AY341" s="239" t="s">
        <v>163</v>
      </c>
    </row>
    <row r="342" spans="1:65" s="2" customFormat="1" ht="129" customHeight="1">
      <c r="A342" s="36"/>
      <c r="B342" s="37"/>
      <c r="C342" s="194" t="s">
        <v>435</v>
      </c>
      <c r="D342" s="194" t="s">
        <v>166</v>
      </c>
      <c r="E342" s="195" t="s">
        <v>436</v>
      </c>
      <c r="F342" s="196" t="s">
        <v>437</v>
      </c>
      <c r="G342" s="197" t="s">
        <v>185</v>
      </c>
      <c r="H342" s="198">
        <v>95</v>
      </c>
      <c r="I342" s="199"/>
      <c r="J342" s="200">
        <f>ROUND(I342*H342,2)</f>
        <v>0</v>
      </c>
      <c r="K342" s="196" t="s">
        <v>20</v>
      </c>
      <c r="L342" s="41"/>
      <c r="M342" s="201" t="s">
        <v>20</v>
      </c>
      <c r="N342" s="202" t="s">
        <v>44</v>
      </c>
      <c r="O342" s="66"/>
      <c r="P342" s="203">
        <f>O342*H342</f>
        <v>0</v>
      </c>
      <c r="Q342" s="203">
        <v>3.4500000000000003E-2</v>
      </c>
      <c r="R342" s="203">
        <f>Q342*H342</f>
        <v>3.2775000000000003</v>
      </c>
      <c r="S342" s="203">
        <v>0</v>
      </c>
      <c r="T342" s="204">
        <f>S342*H342</f>
        <v>0</v>
      </c>
      <c r="U342" s="36"/>
      <c r="V342" s="36"/>
      <c r="W342" s="36"/>
      <c r="X342" s="36"/>
      <c r="Y342" s="36"/>
      <c r="Z342" s="36"/>
      <c r="AA342" s="36"/>
      <c r="AB342" s="36"/>
      <c r="AC342" s="36"/>
      <c r="AD342" s="36"/>
      <c r="AE342" s="36"/>
      <c r="AR342" s="205" t="s">
        <v>171</v>
      </c>
      <c r="AT342" s="205" t="s">
        <v>166</v>
      </c>
      <c r="AU342" s="205" t="s">
        <v>82</v>
      </c>
      <c r="AY342" s="19" t="s">
        <v>163</v>
      </c>
      <c r="BE342" s="206">
        <f>IF(N342="základní",J342,0)</f>
        <v>0</v>
      </c>
      <c r="BF342" s="206">
        <f>IF(N342="snížená",J342,0)</f>
        <v>0</v>
      </c>
      <c r="BG342" s="206">
        <f>IF(N342="zákl. přenesená",J342,0)</f>
        <v>0</v>
      </c>
      <c r="BH342" s="206">
        <f>IF(N342="sníž. přenesená",J342,0)</f>
        <v>0</v>
      </c>
      <c r="BI342" s="206">
        <f>IF(N342="nulová",J342,0)</f>
        <v>0</v>
      </c>
      <c r="BJ342" s="19" t="s">
        <v>80</v>
      </c>
      <c r="BK342" s="206">
        <f>ROUND(I342*H342,2)</f>
        <v>0</v>
      </c>
      <c r="BL342" s="19" t="s">
        <v>171</v>
      </c>
      <c r="BM342" s="205" t="s">
        <v>438</v>
      </c>
    </row>
    <row r="343" spans="1:65" s="13" customFormat="1" ht="11.25">
      <c r="B343" s="207"/>
      <c r="C343" s="208"/>
      <c r="D343" s="209" t="s">
        <v>173</v>
      </c>
      <c r="E343" s="210" t="s">
        <v>20</v>
      </c>
      <c r="F343" s="211" t="s">
        <v>439</v>
      </c>
      <c r="G343" s="208"/>
      <c r="H343" s="210" t="s">
        <v>20</v>
      </c>
      <c r="I343" s="212"/>
      <c r="J343" s="208"/>
      <c r="K343" s="208"/>
      <c r="L343" s="213"/>
      <c r="M343" s="214"/>
      <c r="N343" s="215"/>
      <c r="O343" s="215"/>
      <c r="P343" s="215"/>
      <c r="Q343" s="215"/>
      <c r="R343" s="215"/>
      <c r="S343" s="215"/>
      <c r="T343" s="216"/>
      <c r="AT343" s="217" t="s">
        <v>173</v>
      </c>
      <c r="AU343" s="217" t="s">
        <v>82</v>
      </c>
      <c r="AV343" s="13" t="s">
        <v>80</v>
      </c>
      <c r="AW343" s="13" t="s">
        <v>34</v>
      </c>
      <c r="AX343" s="13" t="s">
        <v>73</v>
      </c>
      <c r="AY343" s="217" t="s">
        <v>163</v>
      </c>
    </row>
    <row r="344" spans="1:65" s="14" customFormat="1" ht="11.25">
      <c r="B344" s="218"/>
      <c r="C344" s="219"/>
      <c r="D344" s="209" t="s">
        <v>173</v>
      </c>
      <c r="E344" s="220" t="s">
        <v>20</v>
      </c>
      <c r="F344" s="221" t="s">
        <v>440</v>
      </c>
      <c r="G344" s="219"/>
      <c r="H344" s="222">
        <v>95</v>
      </c>
      <c r="I344" s="223"/>
      <c r="J344" s="219"/>
      <c r="K344" s="219"/>
      <c r="L344" s="224"/>
      <c r="M344" s="225"/>
      <c r="N344" s="226"/>
      <c r="O344" s="226"/>
      <c r="P344" s="226"/>
      <c r="Q344" s="226"/>
      <c r="R344" s="226"/>
      <c r="S344" s="226"/>
      <c r="T344" s="227"/>
      <c r="AT344" s="228" t="s">
        <v>173</v>
      </c>
      <c r="AU344" s="228" t="s">
        <v>82</v>
      </c>
      <c r="AV344" s="14" t="s">
        <v>82</v>
      </c>
      <c r="AW344" s="14" t="s">
        <v>34</v>
      </c>
      <c r="AX344" s="14" t="s">
        <v>80</v>
      </c>
      <c r="AY344" s="228" t="s">
        <v>163</v>
      </c>
    </row>
    <row r="345" spans="1:65" s="2" customFormat="1" ht="28.5" customHeight="1">
      <c r="A345" s="36"/>
      <c r="B345" s="37"/>
      <c r="C345" s="194" t="s">
        <v>441</v>
      </c>
      <c r="D345" s="194" t="s">
        <v>166</v>
      </c>
      <c r="E345" s="195" t="s">
        <v>442</v>
      </c>
      <c r="F345" s="196" t="s">
        <v>443</v>
      </c>
      <c r="G345" s="197" t="s">
        <v>185</v>
      </c>
      <c r="H345" s="198">
        <v>2000</v>
      </c>
      <c r="I345" s="199"/>
      <c r="J345" s="200">
        <f>ROUND(I345*H345,2)</f>
        <v>0</v>
      </c>
      <c r="K345" s="196" t="s">
        <v>170</v>
      </c>
      <c r="L345" s="41"/>
      <c r="M345" s="201" t="s">
        <v>20</v>
      </c>
      <c r="N345" s="202" t="s">
        <v>44</v>
      </c>
      <c r="O345" s="66"/>
      <c r="P345" s="203">
        <f>O345*H345</f>
        <v>0</v>
      </c>
      <c r="Q345" s="203">
        <v>0</v>
      </c>
      <c r="R345" s="203">
        <f>Q345*H345</f>
        <v>0</v>
      </c>
      <c r="S345" s="203">
        <v>0</v>
      </c>
      <c r="T345" s="204">
        <f>S345*H345</f>
        <v>0</v>
      </c>
      <c r="U345" s="36"/>
      <c r="V345" s="36"/>
      <c r="W345" s="36"/>
      <c r="X345" s="36"/>
      <c r="Y345" s="36"/>
      <c r="Z345" s="36"/>
      <c r="AA345" s="36"/>
      <c r="AB345" s="36"/>
      <c r="AC345" s="36"/>
      <c r="AD345" s="36"/>
      <c r="AE345" s="36"/>
      <c r="AR345" s="205" t="s">
        <v>171</v>
      </c>
      <c r="AT345" s="205" t="s">
        <v>166</v>
      </c>
      <c r="AU345" s="205" t="s">
        <v>82</v>
      </c>
      <c r="AY345" s="19" t="s">
        <v>163</v>
      </c>
      <c r="BE345" s="206">
        <f>IF(N345="základní",J345,0)</f>
        <v>0</v>
      </c>
      <c r="BF345" s="206">
        <f>IF(N345="snížená",J345,0)</f>
        <v>0</v>
      </c>
      <c r="BG345" s="206">
        <f>IF(N345="zákl. přenesená",J345,0)</f>
        <v>0</v>
      </c>
      <c r="BH345" s="206">
        <f>IF(N345="sníž. přenesená",J345,0)</f>
        <v>0</v>
      </c>
      <c r="BI345" s="206">
        <f>IF(N345="nulová",J345,0)</f>
        <v>0</v>
      </c>
      <c r="BJ345" s="19" t="s">
        <v>80</v>
      </c>
      <c r="BK345" s="206">
        <f>ROUND(I345*H345,2)</f>
        <v>0</v>
      </c>
      <c r="BL345" s="19" t="s">
        <v>171</v>
      </c>
      <c r="BM345" s="205" t="s">
        <v>444</v>
      </c>
    </row>
    <row r="346" spans="1:65" s="2" customFormat="1" ht="48.75">
      <c r="A346" s="36"/>
      <c r="B346" s="37"/>
      <c r="C346" s="38"/>
      <c r="D346" s="209" t="s">
        <v>187</v>
      </c>
      <c r="E346" s="38"/>
      <c r="F346" s="240" t="s">
        <v>445</v>
      </c>
      <c r="G346" s="38"/>
      <c r="H346" s="38"/>
      <c r="I346" s="117"/>
      <c r="J346" s="38"/>
      <c r="K346" s="38"/>
      <c r="L346" s="41"/>
      <c r="M346" s="241"/>
      <c r="N346" s="242"/>
      <c r="O346" s="66"/>
      <c r="P346" s="66"/>
      <c r="Q346" s="66"/>
      <c r="R346" s="66"/>
      <c r="S346" s="66"/>
      <c r="T346" s="67"/>
      <c r="U346" s="36"/>
      <c r="V346" s="36"/>
      <c r="W346" s="36"/>
      <c r="X346" s="36"/>
      <c r="Y346" s="36"/>
      <c r="Z346" s="36"/>
      <c r="AA346" s="36"/>
      <c r="AB346" s="36"/>
      <c r="AC346" s="36"/>
      <c r="AD346" s="36"/>
      <c r="AE346" s="36"/>
      <c r="AT346" s="19" t="s">
        <v>187</v>
      </c>
      <c r="AU346" s="19" t="s">
        <v>82</v>
      </c>
    </row>
    <row r="347" spans="1:65" s="2" customFormat="1" ht="24.75" customHeight="1">
      <c r="A347" s="36"/>
      <c r="B347" s="37"/>
      <c r="C347" s="194" t="s">
        <v>446</v>
      </c>
      <c r="D347" s="194" t="s">
        <v>166</v>
      </c>
      <c r="E347" s="195" t="s">
        <v>447</v>
      </c>
      <c r="F347" s="196" t="s">
        <v>448</v>
      </c>
      <c r="G347" s="197" t="s">
        <v>185</v>
      </c>
      <c r="H347" s="198">
        <v>70</v>
      </c>
      <c r="I347" s="199"/>
      <c r="J347" s="200">
        <f>ROUND(I347*H347,2)</f>
        <v>0</v>
      </c>
      <c r="K347" s="196" t="s">
        <v>170</v>
      </c>
      <c r="L347" s="41"/>
      <c r="M347" s="201" t="s">
        <v>20</v>
      </c>
      <c r="N347" s="202" t="s">
        <v>44</v>
      </c>
      <c r="O347" s="66"/>
      <c r="P347" s="203">
        <f>O347*H347</f>
        <v>0</v>
      </c>
      <c r="Q347" s="203">
        <v>4.0168200000000001E-2</v>
      </c>
      <c r="R347" s="203">
        <f>Q347*H347</f>
        <v>2.8117740000000002</v>
      </c>
      <c r="S347" s="203">
        <v>0.04</v>
      </c>
      <c r="T347" s="204">
        <f>S347*H347</f>
        <v>2.8000000000000003</v>
      </c>
      <c r="U347" s="36"/>
      <c r="V347" s="36"/>
      <c r="W347" s="36"/>
      <c r="X347" s="36"/>
      <c r="Y347" s="36"/>
      <c r="Z347" s="36"/>
      <c r="AA347" s="36"/>
      <c r="AB347" s="36"/>
      <c r="AC347" s="36"/>
      <c r="AD347" s="36"/>
      <c r="AE347" s="36"/>
      <c r="AR347" s="205" t="s">
        <v>171</v>
      </c>
      <c r="AT347" s="205" t="s">
        <v>166</v>
      </c>
      <c r="AU347" s="205" t="s">
        <v>82</v>
      </c>
      <c r="AY347" s="19" t="s">
        <v>163</v>
      </c>
      <c r="BE347" s="206">
        <f>IF(N347="základní",J347,0)</f>
        <v>0</v>
      </c>
      <c r="BF347" s="206">
        <f>IF(N347="snížená",J347,0)</f>
        <v>0</v>
      </c>
      <c r="BG347" s="206">
        <f>IF(N347="zákl. přenesená",J347,0)</f>
        <v>0</v>
      </c>
      <c r="BH347" s="206">
        <f>IF(N347="sníž. přenesená",J347,0)</f>
        <v>0</v>
      </c>
      <c r="BI347" s="206">
        <f>IF(N347="nulová",J347,0)</f>
        <v>0</v>
      </c>
      <c r="BJ347" s="19" t="s">
        <v>80</v>
      </c>
      <c r="BK347" s="206">
        <f>ROUND(I347*H347,2)</f>
        <v>0</v>
      </c>
      <c r="BL347" s="19" t="s">
        <v>171</v>
      </c>
      <c r="BM347" s="205" t="s">
        <v>449</v>
      </c>
    </row>
    <row r="348" spans="1:65" s="2" customFormat="1" ht="29.25">
      <c r="A348" s="36"/>
      <c r="B348" s="37"/>
      <c r="C348" s="38"/>
      <c r="D348" s="209" t="s">
        <v>187</v>
      </c>
      <c r="E348" s="38"/>
      <c r="F348" s="240" t="s">
        <v>450</v>
      </c>
      <c r="G348" s="38"/>
      <c r="H348" s="38"/>
      <c r="I348" s="117"/>
      <c r="J348" s="38"/>
      <c r="K348" s="38"/>
      <c r="L348" s="41"/>
      <c r="M348" s="241"/>
      <c r="N348" s="242"/>
      <c r="O348" s="66"/>
      <c r="P348" s="66"/>
      <c r="Q348" s="66"/>
      <c r="R348" s="66"/>
      <c r="S348" s="66"/>
      <c r="T348" s="67"/>
      <c r="U348" s="36"/>
      <c r="V348" s="36"/>
      <c r="W348" s="36"/>
      <c r="X348" s="36"/>
      <c r="Y348" s="36"/>
      <c r="Z348" s="36"/>
      <c r="AA348" s="36"/>
      <c r="AB348" s="36"/>
      <c r="AC348" s="36"/>
      <c r="AD348" s="36"/>
      <c r="AE348" s="36"/>
      <c r="AT348" s="19" t="s">
        <v>187</v>
      </c>
      <c r="AU348" s="19" t="s">
        <v>82</v>
      </c>
    </row>
    <row r="349" spans="1:65" s="13" customFormat="1" ht="11.25">
      <c r="B349" s="207"/>
      <c r="C349" s="208"/>
      <c r="D349" s="209" t="s">
        <v>173</v>
      </c>
      <c r="E349" s="210" t="s">
        <v>20</v>
      </c>
      <c r="F349" s="211" t="s">
        <v>451</v>
      </c>
      <c r="G349" s="208"/>
      <c r="H349" s="210" t="s">
        <v>20</v>
      </c>
      <c r="I349" s="212"/>
      <c r="J349" s="208"/>
      <c r="K349" s="208"/>
      <c r="L349" s="213"/>
      <c r="M349" s="214"/>
      <c r="N349" s="215"/>
      <c r="O349" s="215"/>
      <c r="P349" s="215"/>
      <c r="Q349" s="215"/>
      <c r="R349" s="215"/>
      <c r="S349" s="215"/>
      <c r="T349" s="216"/>
      <c r="AT349" s="217" t="s">
        <v>173</v>
      </c>
      <c r="AU349" s="217" t="s">
        <v>82</v>
      </c>
      <c r="AV349" s="13" t="s">
        <v>80</v>
      </c>
      <c r="AW349" s="13" t="s">
        <v>34</v>
      </c>
      <c r="AX349" s="13" t="s">
        <v>73</v>
      </c>
      <c r="AY349" s="217" t="s">
        <v>163</v>
      </c>
    </row>
    <row r="350" spans="1:65" s="14" customFormat="1" ht="11.25">
      <c r="B350" s="218"/>
      <c r="C350" s="219"/>
      <c r="D350" s="209" t="s">
        <v>173</v>
      </c>
      <c r="E350" s="220" t="s">
        <v>20</v>
      </c>
      <c r="F350" s="221" t="s">
        <v>452</v>
      </c>
      <c r="G350" s="219"/>
      <c r="H350" s="222">
        <v>70</v>
      </c>
      <c r="I350" s="223"/>
      <c r="J350" s="219"/>
      <c r="K350" s="219"/>
      <c r="L350" s="224"/>
      <c r="M350" s="225"/>
      <c r="N350" s="226"/>
      <c r="O350" s="226"/>
      <c r="P350" s="226"/>
      <c r="Q350" s="226"/>
      <c r="R350" s="226"/>
      <c r="S350" s="226"/>
      <c r="T350" s="227"/>
      <c r="AT350" s="228" t="s">
        <v>173</v>
      </c>
      <c r="AU350" s="228" t="s">
        <v>82</v>
      </c>
      <c r="AV350" s="14" t="s">
        <v>82</v>
      </c>
      <c r="AW350" s="14" t="s">
        <v>34</v>
      </c>
      <c r="AX350" s="14" t="s">
        <v>80</v>
      </c>
      <c r="AY350" s="228" t="s">
        <v>163</v>
      </c>
    </row>
    <row r="351" spans="1:65" s="2" customFormat="1" ht="28.5" customHeight="1">
      <c r="A351" s="36"/>
      <c r="B351" s="37"/>
      <c r="C351" s="194" t="s">
        <v>453</v>
      </c>
      <c r="D351" s="194" t="s">
        <v>166</v>
      </c>
      <c r="E351" s="195" t="s">
        <v>454</v>
      </c>
      <c r="F351" s="196" t="s">
        <v>455</v>
      </c>
      <c r="G351" s="197" t="s">
        <v>185</v>
      </c>
      <c r="H351" s="198">
        <v>171</v>
      </c>
      <c r="I351" s="199"/>
      <c r="J351" s="200">
        <f>ROUND(I351*H351,2)</f>
        <v>0</v>
      </c>
      <c r="K351" s="196" t="s">
        <v>20</v>
      </c>
      <c r="L351" s="41"/>
      <c r="M351" s="201" t="s">
        <v>20</v>
      </c>
      <c r="N351" s="202" t="s">
        <v>44</v>
      </c>
      <c r="O351" s="66"/>
      <c r="P351" s="203">
        <f>O351*H351</f>
        <v>0</v>
      </c>
      <c r="Q351" s="203">
        <v>9.4000000000000004E-3</v>
      </c>
      <c r="R351" s="203">
        <f>Q351*H351</f>
        <v>1.6074000000000002</v>
      </c>
      <c r="S351" s="203">
        <v>0</v>
      </c>
      <c r="T351" s="204">
        <f>S351*H351</f>
        <v>0</v>
      </c>
      <c r="U351" s="36"/>
      <c r="V351" s="36"/>
      <c r="W351" s="36"/>
      <c r="X351" s="36"/>
      <c r="Y351" s="36"/>
      <c r="Z351" s="36"/>
      <c r="AA351" s="36"/>
      <c r="AB351" s="36"/>
      <c r="AC351" s="36"/>
      <c r="AD351" s="36"/>
      <c r="AE351" s="36"/>
      <c r="AR351" s="205" t="s">
        <v>171</v>
      </c>
      <c r="AT351" s="205" t="s">
        <v>166</v>
      </c>
      <c r="AU351" s="205" t="s">
        <v>82</v>
      </c>
      <c r="AY351" s="19" t="s">
        <v>163</v>
      </c>
      <c r="BE351" s="206">
        <f>IF(N351="základní",J351,0)</f>
        <v>0</v>
      </c>
      <c r="BF351" s="206">
        <f>IF(N351="snížená",J351,0)</f>
        <v>0</v>
      </c>
      <c r="BG351" s="206">
        <f>IF(N351="zákl. přenesená",J351,0)</f>
        <v>0</v>
      </c>
      <c r="BH351" s="206">
        <f>IF(N351="sníž. přenesená",J351,0)</f>
        <v>0</v>
      </c>
      <c r="BI351" s="206">
        <f>IF(N351="nulová",J351,0)</f>
        <v>0</v>
      </c>
      <c r="BJ351" s="19" t="s">
        <v>80</v>
      </c>
      <c r="BK351" s="206">
        <f>ROUND(I351*H351,2)</f>
        <v>0</v>
      </c>
      <c r="BL351" s="19" t="s">
        <v>171</v>
      </c>
      <c r="BM351" s="205" t="s">
        <v>456</v>
      </c>
    </row>
    <row r="352" spans="1:65" s="13" customFormat="1" ht="11.25">
      <c r="B352" s="207"/>
      <c r="C352" s="208"/>
      <c r="D352" s="209" t="s">
        <v>173</v>
      </c>
      <c r="E352" s="210" t="s">
        <v>20</v>
      </c>
      <c r="F352" s="211" t="s">
        <v>457</v>
      </c>
      <c r="G352" s="208"/>
      <c r="H352" s="210" t="s">
        <v>20</v>
      </c>
      <c r="I352" s="212"/>
      <c r="J352" s="208"/>
      <c r="K352" s="208"/>
      <c r="L352" s="213"/>
      <c r="M352" s="214"/>
      <c r="N352" s="215"/>
      <c r="O352" s="215"/>
      <c r="P352" s="215"/>
      <c r="Q352" s="215"/>
      <c r="R352" s="215"/>
      <c r="S352" s="215"/>
      <c r="T352" s="216"/>
      <c r="AT352" s="217" t="s">
        <v>173</v>
      </c>
      <c r="AU352" s="217" t="s">
        <v>82</v>
      </c>
      <c r="AV352" s="13" t="s">
        <v>80</v>
      </c>
      <c r="AW352" s="13" t="s">
        <v>34</v>
      </c>
      <c r="AX352" s="13" t="s">
        <v>73</v>
      </c>
      <c r="AY352" s="217" t="s">
        <v>163</v>
      </c>
    </row>
    <row r="353" spans="1:65" s="14" customFormat="1" ht="11.25">
      <c r="B353" s="218"/>
      <c r="C353" s="219"/>
      <c r="D353" s="209" t="s">
        <v>173</v>
      </c>
      <c r="E353" s="220" t="s">
        <v>20</v>
      </c>
      <c r="F353" s="221" t="s">
        <v>458</v>
      </c>
      <c r="G353" s="219"/>
      <c r="H353" s="222">
        <v>171</v>
      </c>
      <c r="I353" s="223"/>
      <c r="J353" s="219"/>
      <c r="K353" s="219"/>
      <c r="L353" s="224"/>
      <c r="M353" s="225"/>
      <c r="N353" s="226"/>
      <c r="O353" s="226"/>
      <c r="P353" s="226"/>
      <c r="Q353" s="226"/>
      <c r="R353" s="226"/>
      <c r="S353" s="226"/>
      <c r="T353" s="227"/>
      <c r="AT353" s="228" t="s">
        <v>173</v>
      </c>
      <c r="AU353" s="228" t="s">
        <v>82</v>
      </c>
      <c r="AV353" s="14" t="s">
        <v>82</v>
      </c>
      <c r="AW353" s="14" t="s">
        <v>34</v>
      </c>
      <c r="AX353" s="14" t="s">
        <v>80</v>
      </c>
      <c r="AY353" s="228" t="s">
        <v>163</v>
      </c>
    </row>
    <row r="354" spans="1:65" s="2" customFormat="1" ht="14.45" customHeight="1">
      <c r="A354" s="36"/>
      <c r="B354" s="37"/>
      <c r="C354" s="194" t="s">
        <v>459</v>
      </c>
      <c r="D354" s="194" t="s">
        <v>166</v>
      </c>
      <c r="E354" s="195" t="s">
        <v>460</v>
      </c>
      <c r="F354" s="196" t="s">
        <v>461</v>
      </c>
      <c r="G354" s="197" t="s">
        <v>185</v>
      </c>
      <c r="H354" s="198">
        <v>171</v>
      </c>
      <c r="I354" s="199"/>
      <c r="J354" s="200">
        <f>ROUND(I354*H354,2)</f>
        <v>0</v>
      </c>
      <c r="K354" s="196" t="s">
        <v>20</v>
      </c>
      <c r="L354" s="41"/>
      <c r="M354" s="201" t="s">
        <v>20</v>
      </c>
      <c r="N354" s="202" t="s">
        <v>44</v>
      </c>
      <c r="O354" s="66"/>
      <c r="P354" s="203">
        <f>O354*H354</f>
        <v>0</v>
      </c>
      <c r="Q354" s="203">
        <v>0</v>
      </c>
      <c r="R354" s="203">
        <f>Q354*H354</f>
        <v>0</v>
      </c>
      <c r="S354" s="203">
        <v>0</v>
      </c>
      <c r="T354" s="204">
        <f>S354*H354</f>
        <v>0</v>
      </c>
      <c r="U354" s="36"/>
      <c r="V354" s="36"/>
      <c r="W354" s="36"/>
      <c r="X354" s="36"/>
      <c r="Y354" s="36"/>
      <c r="Z354" s="36"/>
      <c r="AA354" s="36"/>
      <c r="AB354" s="36"/>
      <c r="AC354" s="36"/>
      <c r="AD354" s="36"/>
      <c r="AE354" s="36"/>
      <c r="AR354" s="205" t="s">
        <v>171</v>
      </c>
      <c r="AT354" s="205" t="s">
        <v>166</v>
      </c>
      <c r="AU354" s="205" t="s">
        <v>82</v>
      </c>
      <c r="AY354" s="19" t="s">
        <v>163</v>
      </c>
      <c r="BE354" s="206">
        <f>IF(N354="základní",J354,0)</f>
        <v>0</v>
      </c>
      <c r="BF354" s="206">
        <f>IF(N354="snížená",J354,0)</f>
        <v>0</v>
      </c>
      <c r="BG354" s="206">
        <f>IF(N354="zákl. přenesená",J354,0)</f>
        <v>0</v>
      </c>
      <c r="BH354" s="206">
        <f>IF(N354="sníž. přenesená",J354,0)</f>
        <v>0</v>
      </c>
      <c r="BI354" s="206">
        <f>IF(N354="nulová",J354,0)</f>
        <v>0</v>
      </c>
      <c r="BJ354" s="19" t="s">
        <v>80</v>
      </c>
      <c r="BK354" s="206">
        <f>ROUND(I354*H354,2)</f>
        <v>0</v>
      </c>
      <c r="BL354" s="19" t="s">
        <v>171</v>
      </c>
      <c r="BM354" s="205" t="s">
        <v>462</v>
      </c>
    </row>
    <row r="355" spans="1:65" s="2" customFormat="1" ht="28.5" customHeight="1">
      <c r="A355" s="36"/>
      <c r="B355" s="37"/>
      <c r="C355" s="194" t="s">
        <v>463</v>
      </c>
      <c r="D355" s="194" t="s">
        <v>166</v>
      </c>
      <c r="E355" s="195" t="s">
        <v>464</v>
      </c>
      <c r="F355" s="196" t="s">
        <v>465</v>
      </c>
      <c r="G355" s="197" t="s">
        <v>185</v>
      </c>
      <c r="H355" s="198">
        <v>70</v>
      </c>
      <c r="I355" s="199"/>
      <c r="J355" s="200">
        <f>ROUND(I355*H355,2)</f>
        <v>0</v>
      </c>
      <c r="K355" s="196" t="s">
        <v>170</v>
      </c>
      <c r="L355" s="41"/>
      <c r="M355" s="201" t="s">
        <v>20</v>
      </c>
      <c r="N355" s="202" t="s">
        <v>44</v>
      </c>
      <c r="O355" s="66"/>
      <c r="P355" s="203">
        <f>O355*H355</f>
        <v>0</v>
      </c>
      <c r="Q355" s="203">
        <v>2.2000000000000001E-4</v>
      </c>
      <c r="R355" s="203">
        <f>Q355*H355</f>
        <v>1.54E-2</v>
      </c>
      <c r="S355" s="203">
        <v>2E-3</v>
      </c>
      <c r="T355" s="204">
        <f>S355*H355</f>
        <v>0.14000000000000001</v>
      </c>
      <c r="U355" s="36"/>
      <c r="V355" s="36"/>
      <c r="W355" s="36"/>
      <c r="X355" s="36"/>
      <c r="Y355" s="36"/>
      <c r="Z355" s="36"/>
      <c r="AA355" s="36"/>
      <c r="AB355" s="36"/>
      <c r="AC355" s="36"/>
      <c r="AD355" s="36"/>
      <c r="AE355" s="36"/>
      <c r="AR355" s="205" t="s">
        <v>171</v>
      </c>
      <c r="AT355" s="205" t="s">
        <v>166</v>
      </c>
      <c r="AU355" s="205" t="s">
        <v>82</v>
      </c>
      <c r="AY355" s="19" t="s">
        <v>163</v>
      </c>
      <c r="BE355" s="206">
        <f>IF(N355="základní",J355,0)</f>
        <v>0</v>
      </c>
      <c r="BF355" s="206">
        <f>IF(N355="snížená",J355,0)</f>
        <v>0</v>
      </c>
      <c r="BG355" s="206">
        <f>IF(N355="zákl. přenesená",J355,0)</f>
        <v>0</v>
      </c>
      <c r="BH355" s="206">
        <f>IF(N355="sníž. přenesená",J355,0)</f>
        <v>0</v>
      </c>
      <c r="BI355" s="206">
        <f>IF(N355="nulová",J355,0)</f>
        <v>0</v>
      </c>
      <c r="BJ355" s="19" t="s">
        <v>80</v>
      </c>
      <c r="BK355" s="206">
        <f>ROUND(I355*H355,2)</f>
        <v>0</v>
      </c>
      <c r="BL355" s="19" t="s">
        <v>171</v>
      </c>
      <c r="BM355" s="205" t="s">
        <v>466</v>
      </c>
    </row>
    <row r="356" spans="1:65" s="2" customFormat="1" ht="29.25">
      <c r="A356" s="36"/>
      <c r="B356" s="37"/>
      <c r="C356" s="38"/>
      <c r="D356" s="209" t="s">
        <v>187</v>
      </c>
      <c r="E356" s="38"/>
      <c r="F356" s="240" t="s">
        <v>450</v>
      </c>
      <c r="G356" s="38"/>
      <c r="H356" s="38"/>
      <c r="I356" s="117"/>
      <c r="J356" s="38"/>
      <c r="K356" s="38"/>
      <c r="L356" s="41"/>
      <c r="M356" s="241"/>
      <c r="N356" s="242"/>
      <c r="O356" s="66"/>
      <c r="P356" s="66"/>
      <c r="Q356" s="66"/>
      <c r="R356" s="66"/>
      <c r="S356" s="66"/>
      <c r="T356" s="67"/>
      <c r="U356" s="36"/>
      <c r="V356" s="36"/>
      <c r="W356" s="36"/>
      <c r="X356" s="36"/>
      <c r="Y356" s="36"/>
      <c r="Z356" s="36"/>
      <c r="AA356" s="36"/>
      <c r="AB356" s="36"/>
      <c r="AC356" s="36"/>
      <c r="AD356" s="36"/>
      <c r="AE356" s="36"/>
      <c r="AT356" s="19" t="s">
        <v>187</v>
      </c>
      <c r="AU356" s="19" t="s">
        <v>82</v>
      </c>
    </row>
    <row r="357" spans="1:65" s="13" customFormat="1" ht="11.25">
      <c r="B357" s="207"/>
      <c r="C357" s="208"/>
      <c r="D357" s="209" t="s">
        <v>173</v>
      </c>
      <c r="E357" s="210" t="s">
        <v>20</v>
      </c>
      <c r="F357" s="211" t="s">
        <v>451</v>
      </c>
      <c r="G357" s="208"/>
      <c r="H357" s="210" t="s">
        <v>20</v>
      </c>
      <c r="I357" s="212"/>
      <c r="J357" s="208"/>
      <c r="K357" s="208"/>
      <c r="L357" s="213"/>
      <c r="M357" s="214"/>
      <c r="N357" s="215"/>
      <c r="O357" s="215"/>
      <c r="P357" s="215"/>
      <c r="Q357" s="215"/>
      <c r="R357" s="215"/>
      <c r="S357" s="215"/>
      <c r="T357" s="216"/>
      <c r="AT357" s="217" t="s">
        <v>173</v>
      </c>
      <c r="AU357" s="217" t="s">
        <v>82</v>
      </c>
      <c r="AV357" s="13" t="s">
        <v>80</v>
      </c>
      <c r="AW357" s="13" t="s">
        <v>34</v>
      </c>
      <c r="AX357" s="13" t="s">
        <v>73</v>
      </c>
      <c r="AY357" s="217" t="s">
        <v>163</v>
      </c>
    </row>
    <row r="358" spans="1:65" s="14" customFormat="1" ht="11.25">
      <c r="B358" s="218"/>
      <c r="C358" s="219"/>
      <c r="D358" s="209" t="s">
        <v>173</v>
      </c>
      <c r="E358" s="220" t="s">
        <v>20</v>
      </c>
      <c r="F358" s="221" t="s">
        <v>452</v>
      </c>
      <c r="G358" s="219"/>
      <c r="H358" s="222">
        <v>70</v>
      </c>
      <c r="I358" s="223"/>
      <c r="J358" s="219"/>
      <c r="K358" s="219"/>
      <c r="L358" s="224"/>
      <c r="M358" s="225"/>
      <c r="N358" s="226"/>
      <c r="O358" s="226"/>
      <c r="P358" s="226"/>
      <c r="Q358" s="226"/>
      <c r="R358" s="226"/>
      <c r="S358" s="226"/>
      <c r="T358" s="227"/>
      <c r="AT358" s="228" t="s">
        <v>173</v>
      </c>
      <c r="AU358" s="228" t="s">
        <v>82</v>
      </c>
      <c r="AV358" s="14" t="s">
        <v>82</v>
      </c>
      <c r="AW358" s="14" t="s">
        <v>34</v>
      </c>
      <c r="AX358" s="14" t="s">
        <v>80</v>
      </c>
      <c r="AY358" s="228" t="s">
        <v>163</v>
      </c>
    </row>
    <row r="359" spans="1:65" s="2" customFormat="1" ht="30.75" customHeight="1">
      <c r="A359" s="36"/>
      <c r="B359" s="37"/>
      <c r="C359" s="194" t="s">
        <v>467</v>
      </c>
      <c r="D359" s="194" t="s">
        <v>166</v>
      </c>
      <c r="E359" s="195" t="s">
        <v>468</v>
      </c>
      <c r="F359" s="196" t="s">
        <v>469</v>
      </c>
      <c r="G359" s="197" t="s">
        <v>245</v>
      </c>
      <c r="H359" s="198">
        <v>11.2</v>
      </c>
      <c r="I359" s="199"/>
      <c r="J359" s="200">
        <f>ROUND(I359*H359,2)</f>
        <v>0</v>
      </c>
      <c r="K359" s="196" t="s">
        <v>20</v>
      </c>
      <c r="L359" s="41"/>
      <c r="M359" s="201" t="s">
        <v>20</v>
      </c>
      <c r="N359" s="202" t="s">
        <v>44</v>
      </c>
      <c r="O359" s="66"/>
      <c r="P359" s="203">
        <f>O359*H359</f>
        <v>0</v>
      </c>
      <c r="Q359" s="203">
        <v>3.31E-3</v>
      </c>
      <c r="R359" s="203">
        <f>Q359*H359</f>
        <v>3.7072000000000001E-2</v>
      </c>
      <c r="S359" s="203">
        <v>0</v>
      </c>
      <c r="T359" s="204">
        <f>S359*H359</f>
        <v>0</v>
      </c>
      <c r="U359" s="36"/>
      <c r="V359" s="36"/>
      <c r="W359" s="36"/>
      <c r="X359" s="36"/>
      <c r="Y359" s="36"/>
      <c r="Z359" s="36"/>
      <c r="AA359" s="36"/>
      <c r="AB359" s="36"/>
      <c r="AC359" s="36"/>
      <c r="AD359" s="36"/>
      <c r="AE359" s="36"/>
      <c r="AR359" s="205" t="s">
        <v>171</v>
      </c>
      <c r="AT359" s="205" t="s">
        <v>166</v>
      </c>
      <c r="AU359" s="205" t="s">
        <v>82</v>
      </c>
      <c r="AY359" s="19" t="s">
        <v>163</v>
      </c>
      <c r="BE359" s="206">
        <f>IF(N359="základní",J359,0)</f>
        <v>0</v>
      </c>
      <c r="BF359" s="206">
        <f>IF(N359="snížená",J359,0)</f>
        <v>0</v>
      </c>
      <c r="BG359" s="206">
        <f>IF(N359="zákl. přenesená",J359,0)</f>
        <v>0</v>
      </c>
      <c r="BH359" s="206">
        <f>IF(N359="sníž. přenesená",J359,0)</f>
        <v>0</v>
      </c>
      <c r="BI359" s="206">
        <f>IF(N359="nulová",J359,0)</f>
        <v>0</v>
      </c>
      <c r="BJ359" s="19" t="s">
        <v>80</v>
      </c>
      <c r="BK359" s="206">
        <f>ROUND(I359*H359,2)</f>
        <v>0</v>
      </c>
      <c r="BL359" s="19" t="s">
        <v>171</v>
      </c>
      <c r="BM359" s="205" t="s">
        <v>470</v>
      </c>
    </row>
    <row r="360" spans="1:65" s="13" customFormat="1" ht="11.25">
      <c r="B360" s="207"/>
      <c r="C360" s="208"/>
      <c r="D360" s="209" t="s">
        <v>173</v>
      </c>
      <c r="E360" s="210" t="s">
        <v>20</v>
      </c>
      <c r="F360" s="211" t="s">
        <v>313</v>
      </c>
      <c r="G360" s="208"/>
      <c r="H360" s="210" t="s">
        <v>20</v>
      </c>
      <c r="I360" s="212"/>
      <c r="J360" s="208"/>
      <c r="K360" s="208"/>
      <c r="L360" s="213"/>
      <c r="M360" s="214"/>
      <c r="N360" s="215"/>
      <c r="O360" s="215"/>
      <c r="P360" s="215"/>
      <c r="Q360" s="215"/>
      <c r="R360" s="215"/>
      <c r="S360" s="215"/>
      <c r="T360" s="216"/>
      <c r="AT360" s="217" t="s">
        <v>173</v>
      </c>
      <c r="AU360" s="217" t="s">
        <v>82</v>
      </c>
      <c r="AV360" s="13" t="s">
        <v>80</v>
      </c>
      <c r="AW360" s="13" t="s">
        <v>34</v>
      </c>
      <c r="AX360" s="13" t="s">
        <v>73</v>
      </c>
      <c r="AY360" s="217" t="s">
        <v>163</v>
      </c>
    </row>
    <row r="361" spans="1:65" s="14" customFormat="1" ht="11.25">
      <c r="B361" s="218"/>
      <c r="C361" s="219"/>
      <c r="D361" s="209" t="s">
        <v>173</v>
      </c>
      <c r="E361" s="220" t="s">
        <v>20</v>
      </c>
      <c r="F361" s="221" t="s">
        <v>471</v>
      </c>
      <c r="G361" s="219"/>
      <c r="H361" s="222">
        <v>11.2</v>
      </c>
      <c r="I361" s="223"/>
      <c r="J361" s="219"/>
      <c r="K361" s="219"/>
      <c r="L361" s="224"/>
      <c r="M361" s="225"/>
      <c r="N361" s="226"/>
      <c r="O361" s="226"/>
      <c r="P361" s="226"/>
      <c r="Q361" s="226"/>
      <c r="R361" s="226"/>
      <c r="S361" s="226"/>
      <c r="T361" s="227"/>
      <c r="AT361" s="228" t="s">
        <v>173</v>
      </c>
      <c r="AU361" s="228" t="s">
        <v>82</v>
      </c>
      <c r="AV361" s="14" t="s">
        <v>82</v>
      </c>
      <c r="AW361" s="14" t="s">
        <v>34</v>
      </c>
      <c r="AX361" s="14" t="s">
        <v>80</v>
      </c>
      <c r="AY361" s="228" t="s">
        <v>163</v>
      </c>
    </row>
    <row r="362" spans="1:65" s="2" customFormat="1" ht="14.45" customHeight="1">
      <c r="A362" s="36"/>
      <c r="B362" s="37"/>
      <c r="C362" s="243" t="s">
        <v>472</v>
      </c>
      <c r="D362" s="243" t="s">
        <v>214</v>
      </c>
      <c r="E362" s="244" t="s">
        <v>473</v>
      </c>
      <c r="F362" s="245" t="s">
        <v>474</v>
      </c>
      <c r="G362" s="246" t="s">
        <v>185</v>
      </c>
      <c r="H362" s="247">
        <v>5.88</v>
      </c>
      <c r="I362" s="248"/>
      <c r="J362" s="249">
        <f>ROUND(I362*H362,2)</f>
        <v>0</v>
      </c>
      <c r="K362" s="245" t="s">
        <v>170</v>
      </c>
      <c r="L362" s="250"/>
      <c r="M362" s="251" t="s">
        <v>20</v>
      </c>
      <c r="N362" s="252" t="s">
        <v>44</v>
      </c>
      <c r="O362" s="66"/>
      <c r="P362" s="203">
        <f>O362*H362</f>
        <v>0</v>
      </c>
      <c r="Q362" s="203">
        <v>2.8E-3</v>
      </c>
      <c r="R362" s="203">
        <f>Q362*H362</f>
        <v>1.6463999999999999E-2</v>
      </c>
      <c r="S362" s="203">
        <v>0</v>
      </c>
      <c r="T362" s="204">
        <f>S362*H362</f>
        <v>0</v>
      </c>
      <c r="U362" s="36"/>
      <c r="V362" s="36"/>
      <c r="W362" s="36"/>
      <c r="X362" s="36"/>
      <c r="Y362" s="36"/>
      <c r="Z362" s="36"/>
      <c r="AA362" s="36"/>
      <c r="AB362" s="36"/>
      <c r="AC362" s="36"/>
      <c r="AD362" s="36"/>
      <c r="AE362" s="36"/>
      <c r="AR362" s="205" t="s">
        <v>217</v>
      </c>
      <c r="AT362" s="205" t="s">
        <v>214</v>
      </c>
      <c r="AU362" s="205" t="s">
        <v>82</v>
      </c>
      <c r="AY362" s="19" t="s">
        <v>163</v>
      </c>
      <c r="BE362" s="206">
        <f>IF(N362="základní",J362,0)</f>
        <v>0</v>
      </c>
      <c r="BF362" s="206">
        <f>IF(N362="snížená",J362,0)</f>
        <v>0</v>
      </c>
      <c r="BG362" s="206">
        <f>IF(N362="zákl. přenesená",J362,0)</f>
        <v>0</v>
      </c>
      <c r="BH362" s="206">
        <f>IF(N362="sníž. přenesená",J362,0)</f>
        <v>0</v>
      </c>
      <c r="BI362" s="206">
        <f>IF(N362="nulová",J362,0)</f>
        <v>0</v>
      </c>
      <c r="BJ362" s="19" t="s">
        <v>80</v>
      </c>
      <c r="BK362" s="206">
        <f>ROUND(I362*H362,2)</f>
        <v>0</v>
      </c>
      <c r="BL362" s="19" t="s">
        <v>171</v>
      </c>
      <c r="BM362" s="205" t="s">
        <v>475</v>
      </c>
    </row>
    <row r="363" spans="1:65" s="14" customFormat="1" ht="11.25">
      <c r="B363" s="218"/>
      <c r="C363" s="219"/>
      <c r="D363" s="209" t="s">
        <v>173</v>
      </c>
      <c r="E363" s="220" t="s">
        <v>20</v>
      </c>
      <c r="F363" s="221" t="s">
        <v>476</v>
      </c>
      <c r="G363" s="219"/>
      <c r="H363" s="222">
        <v>5.6</v>
      </c>
      <c r="I363" s="223"/>
      <c r="J363" s="219"/>
      <c r="K363" s="219"/>
      <c r="L363" s="224"/>
      <c r="M363" s="225"/>
      <c r="N363" s="226"/>
      <c r="O363" s="226"/>
      <c r="P363" s="226"/>
      <c r="Q363" s="226"/>
      <c r="R363" s="226"/>
      <c r="S363" s="226"/>
      <c r="T363" s="227"/>
      <c r="AT363" s="228" t="s">
        <v>173</v>
      </c>
      <c r="AU363" s="228" t="s">
        <v>82</v>
      </c>
      <c r="AV363" s="14" t="s">
        <v>82</v>
      </c>
      <c r="AW363" s="14" t="s">
        <v>34</v>
      </c>
      <c r="AX363" s="14" t="s">
        <v>80</v>
      </c>
      <c r="AY363" s="228" t="s">
        <v>163</v>
      </c>
    </row>
    <row r="364" spans="1:65" s="14" customFormat="1" ht="11.25">
      <c r="B364" s="218"/>
      <c r="C364" s="219"/>
      <c r="D364" s="209" t="s">
        <v>173</v>
      </c>
      <c r="E364" s="219"/>
      <c r="F364" s="221" t="s">
        <v>477</v>
      </c>
      <c r="G364" s="219"/>
      <c r="H364" s="222">
        <v>5.88</v>
      </c>
      <c r="I364" s="223"/>
      <c r="J364" s="219"/>
      <c r="K364" s="219"/>
      <c r="L364" s="224"/>
      <c r="M364" s="225"/>
      <c r="N364" s="226"/>
      <c r="O364" s="226"/>
      <c r="P364" s="226"/>
      <c r="Q364" s="226"/>
      <c r="R364" s="226"/>
      <c r="S364" s="226"/>
      <c r="T364" s="227"/>
      <c r="AT364" s="228" t="s">
        <v>173</v>
      </c>
      <c r="AU364" s="228" t="s">
        <v>82</v>
      </c>
      <c r="AV364" s="14" t="s">
        <v>82</v>
      </c>
      <c r="AW364" s="14" t="s">
        <v>4</v>
      </c>
      <c r="AX364" s="14" t="s">
        <v>80</v>
      </c>
      <c r="AY364" s="228" t="s">
        <v>163</v>
      </c>
    </row>
    <row r="365" spans="1:65" s="2" customFormat="1" ht="27" customHeight="1">
      <c r="A365" s="36"/>
      <c r="B365" s="37"/>
      <c r="C365" s="194" t="s">
        <v>478</v>
      </c>
      <c r="D365" s="194" t="s">
        <v>166</v>
      </c>
      <c r="E365" s="195" t="s">
        <v>479</v>
      </c>
      <c r="F365" s="196" t="s">
        <v>480</v>
      </c>
      <c r="G365" s="197" t="s">
        <v>185</v>
      </c>
      <c r="H365" s="198">
        <v>603</v>
      </c>
      <c r="I365" s="199"/>
      <c r="J365" s="200">
        <f>ROUND(I365*H365,2)</f>
        <v>0</v>
      </c>
      <c r="K365" s="196" t="s">
        <v>170</v>
      </c>
      <c r="L365" s="41"/>
      <c r="M365" s="201" t="s">
        <v>20</v>
      </c>
      <c r="N365" s="202" t="s">
        <v>44</v>
      </c>
      <c r="O365" s="66"/>
      <c r="P365" s="203">
        <f>O365*H365</f>
        <v>0</v>
      </c>
      <c r="Q365" s="203">
        <v>1.255E-2</v>
      </c>
      <c r="R365" s="203">
        <f>Q365*H365</f>
        <v>7.5676500000000004</v>
      </c>
      <c r="S365" s="203">
        <v>0</v>
      </c>
      <c r="T365" s="204">
        <f>S365*H365</f>
        <v>0</v>
      </c>
      <c r="U365" s="36"/>
      <c r="V365" s="36"/>
      <c r="W365" s="36"/>
      <c r="X365" s="36"/>
      <c r="Y365" s="36"/>
      <c r="Z365" s="36"/>
      <c r="AA365" s="36"/>
      <c r="AB365" s="36"/>
      <c r="AC365" s="36"/>
      <c r="AD365" s="36"/>
      <c r="AE365" s="36"/>
      <c r="AR365" s="205" t="s">
        <v>171</v>
      </c>
      <c r="AT365" s="205" t="s">
        <v>166</v>
      </c>
      <c r="AU365" s="205" t="s">
        <v>82</v>
      </c>
      <c r="AY365" s="19" t="s">
        <v>163</v>
      </c>
      <c r="BE365" s="206">
        <f>IF(N365="základní",J365,0)</f>
        <v>0</v>
      </c>
      <c r="BF365" s="206">
        <f>IF(N365="snížená",J365,0)</f>
        <v>0</v>
      </c>
      <c r="BG365" s="206">
        <f>IF(N365="zákl. přenesená",J365,0)</f>
        <v>0</v>
      </c>
      <c r="BH365" s="206">
        <f>IF(N365="sníž. přenesená",J365,0)</f>
        <v>0</v>
      </c>
      <c r="BI365" s="206">
        <f>IF(N365="nulová",J365,0)</f>
        <v>0</v>
      </c>
      <c r="BJ365" s="19" t="s">
        <v>80</v>
      </c>
      <c r="BK365" s="206">
        <f>ROUND(I365*H365,2)</f>
        <v>0</v>
      </c>
      <c r="BL365" s="19" t="s">
        <v>171</v>
      </c>
      <c r="BM365" s="205" t="s">
        <v>481</v>
      </c>
    </row>
    <row r="366" spans="1:65" s="13" customFormat="1" ht="11.25">
      <c r="B366" s="207"/>
      <c r="C366" s="208"/>
      <c r="D366" s="209" t="s">
        <v>173</v>
      </c>
      <c r="E366" s="210" t="s">
        <v>20</v>
      </c>
      <c r="F366" s="211" t="s">
        <v>482</v>
      </c>
      <c r="G366" s="208"/>
      <c r="H366" s="210" t="s">
        <v>20</v>
      </c>
      <c r="I366" s="212"/>
      <c r="J366" s="208"/>
      <c r="K366" s="208"/>
      <c r="L366" s="213"/>
      <c r="M366" s="214"/>
      <c r="N366" s="215"/>
      <c r="O366" s="215"/>
      <c r="P366" s="215"/>
      <c r="Q366" s="215"/>
      <c r="R366" s="215"/>
      <c r="S366" s="215"/>
      <c r="T366" s="216"/>
      <c r="AT366" s="217" t="s">
        <v>173</v>
      </c>
      <c r="AU366" s="217" t="s">
        <v>82</v>
      </c>
      <c r="AV366" s="13" t="s">
        <v>80</v>
      </c>
      <c r="AW366" s="13" t="s">
        <v>34</v>
      </c>
      <c r="AX366" s="13" t="s">
        <v>73</v>
      </c>
      <c r="AY366" s="217" t="s">
        <v>163</v>
      </c>
    </row>
    <row r="367" spans="1:65" s="14" customFormat="1" ht="11.25">
      <c r="B367" s="218"/>
      <c r="C367" s="219"/>
      <c r="D367" s="209" t="s">
        <v>173</v>
      </c>
      <c r="E367" s="220" t="s">
        <v>20</v>
      </c>
      <c r="F367" s="221" t="s">
        <v>483</v>
      </c>
      <c r="G367" s="219"/>
      <c r="H367" s="222">
        <v>603</v>
      </c>
      <c r="I367" s="223"/>
      <c r="J367" s="219"/>
      <c r="K367" s="219"/>
      <c r="L367" s="224"/>
      <c r="M367" s="225"/>
      <c r="N367" s="226"/>
      <c r="O367" s="226"/>
      <c r="P367" s="226"/>
      <c r="Q367" s="226"/>
      <c r="R367" s="226"/>
      <c r="S367" s="226"/>
      <c r="T367" s="227"/>
      <c r="AT367" s="228" t="s">
        <v>173</v>
      </c>
      <c r="AU367" s="228" t="s">
        <v>82</v>
      </c>
      <c r="AV367" s="14" t="s">
        <v>82</v>
      </c>
      <c r="AW367" s="14" t="s">
        <v>34</v>
      </c>
      <c r="AX367" s="14" t="s">
        <v>80</v>
      </c>
      <c r="AY367" s="228" t="s">
        <v>163</v>
      </c>
    </row>
    <row r="368" spans="1:65" s="2" customFormat="1" ht="30" customHeight="1">
      <c r="A368" s="36"/>
      <c r="B368" s="37"/>
      <c r="C368" s="194" t="s">
        <v>484</v>
      </c>
      <c r="D368" s="194" t="s">
        <v>166</v>
      </c>
      <c r="E368" s="195" t="s">
        <v>485</v>
      </c>
      <c r="F368" s="196" t="s">
        <v>486</v>
      </c>
      <c r="G368" s="197" t="s">
        <v>194</v>
      </c>
      <c r="H368" s="198">
        <v>4</v>
      </c>
      <c r="I368" s="199"/>
      <c r="J368" s="200">
        <f>ROUND(I368*H368,2)</f>
        <v>0</v>
      </c>
      <c r="K368" s="196" t="s">
        <v>170</v>
      </c>
      <c r="L368" s="41"/>
      <c r="M368" s="201" t="s">
        <v>20</v>
      </c>
      <c r="N368" s="202" t="s">
        <v>44</v>
      </c>
      <c r="O368" s="66"/>
      <c r="P368" s="203">
        <f>O368*H368</f>
        <v>0</v>
      </c>
      <c r="Q368" s="203">
        <v>1.4659999999999999E-2</v>
      </c>
      <c r="R368" s="203">
        <f>Q368*H368</f>
        <v>5.8639999999999998E-2</v>
      </c>
      <c r="S368" s="203">
        <v>0</v>
      </c>
      <c r="T368" s="204">
        <f>S368*H368</f>
        <v>0</v>
      </c>
      <c r="U368" s="36"/>
      <c r="V368" s="36"/>
      <c r="W368" s="36"/>
      <c r="X368" s="36"/>
      <c r="Y368" s="36"/>
      <c r="Z368" s="36"/>
      <c r="AA368" s="36"/>
      <c r="AB368" s="36"/>
      <c r="AC368" s="36"/>
      <c r="AD368" s="36"/>
      <c r="AE368" s="36"/>
      <c r="AR368" s="205" t="s">
        <v>171</v>
      </c>
      <c r="AT368" s="205" t="s">
        <v>166</v>
      </c>
      <c r="AU368" s="205" t="s">
        <v>82</v>
      </c>
      <c r="AY368" s="19" t="s">
        <v>163</v>
      </c>
      <c r="BE368" s="206">
        <f>IF(N368="základní",J368,0)</f>
        <v>0</v>
      </c>
      <c r="BF368" s="206">
        <f>IF(N368="snížená",J368,0)</f>
        <v>0</v>
      </c>
      <c r="BG368" s="206">
        <f>IF(N368="zákl. přenesená",J368,0)</f>
        <v>0</v>
      </c>
      <c r="BH368" s="206">
        <f>IF(N368="sníž. přenesená",J368,0)</f>
        <v>0</v>
      </c>
      <c r="BI368" s="206">
        <f>IF(N368="nulová",J368,0)</f>
        <v>0</v>
      </c>
      <c r="BJ368" s="19" t="s">
        <v>80</v>
      </c>
      <c r="BK368" s="206">
        <f>ROUND(I368*H368,2)</f>
        <v>0</v>
      </c>
      <c r="BL368" s="19" t="s">
        <v>171</v>
      </c>
      <c r="BM368" s="205" t="s">
        <v>487</v>
      </c>
    </row>
    <row r="369" spans="1:65" s="13" customFormat="1" ht="11.25">
      <c r="B369" s="207"/>
      <c r="C369" s="208"/>
      <c r="D369" s="209" t="s">
        <v>173</v>
      </c>
      <c r="E369" s="210" t="s">
        <v>20</v>
      </c>
      <c r="F369" s="211" t="s">
        <v>311</v>
      </c>
      <c r="G369" s="208"/>
      <c r="H369" s="210" t="s">
        <v>20</v>
      </c>
      <c r="I369" s="212"/>
      <c r="J369" s="208"/>
      <c r="K369" s="208"/>
      <c r="L369" s="213"/>
      <c r="M369" s="214"/>
      <c r="N369" s="215"/>
      <c r="O369" s="215"/>
      <c r="P369" s="215"/>
      <c r="Q369" s="215"/>
      <c r="R369" s="215"/>
      <c r="S369" s="215"/>
      <c r="T369" s="216"/>
      <c r="AT369" s="217" t="s">
        <v>173</v>
      </c>
      <c r="AU369" s="217" t="s">
        <v>82</v>
      </c>
      <c r="AV369" s="13" t="s">
        <v>80</v>
      </c>
      <c r="AW369" s="13" t="s">
        <v>34</v>
      </c>
      <c r="AX369" s="13" t="s">
        <v>73</v>
      </c>
      <c r="AY369" s="217" t="s">
        <v>163</v>
      </c>
    </row>
    <row r="370" spans="1:65" s="14" customFormat="1" ht="11.25">
      <c r="B370" s="218"/>
      <c r="C370" s="219"/>
      <c r="D370" s="209" t="s">
        <v>173</v>
      </c>
      <c r="E370" s="220" t="s">
        <v>20</v>
      </c>
      <c r="F370" s="221" t="s">
        <v>80</v>
      </c>
      <c r="G370" s="219"/>
      <c r="H370" s="222">
        <v>1</v>
      </c>
      <c r="I370" s="223"/>
      <c r="J370" s="219"/>
      <c r="K370" s="219"/>
      <c r="L370" s="224"/>
      <c r="M370" s="225"/>
      <c r="N370" s="226"/>
      <c r="O370" s="226"/>
      <c r="P370" s="226"/>
      <c r="Q370" s="226"/>
      <c r="R370" s="226"/>
      <c r="S370" s="226"/>
      <c r="T370" s="227"/>
      <c r="AT370" s="228" t="s">
        <v>173</v>
      </c>
      <c r="AU370" s="228" t="s">
        <v>82</v>
      </c>
      <c r="AV370" s="14" t="s">
        <v>82</v>
      </c>
      <c r="AW370" s="14" t="s">
        <v>34</v>
      </c>
      <c r="AX370" s="14" t="s">
        <v>73</v>
      </c>
      <c r="AY370" s="228" t="s">
        <v>163</v>
      </c>
    </row>
    <row r="371" spans="1:65" s="13" customFormat="1" ht="11.25">
      <c r="B371" s="207"/>
      <c r="C371" s="208"/>
      <c r="D371" s="209" t="s">
        <v>173</v>
      </c>
      <c r="E371" s="210" t="s">
        <v>20</v>
      </c>
      <c r="F371" s="211" t="s">
        <v>176</v>
      </c>
      <c r="G371" s="208"/>
      <c r="H371" s="210" t="s">
        <v>20</v>
      </c>
      <c r="I371" s="212"/>
      <c r="J371" s="208"/>
      <c r="K371" s="208"/>
      <c r="L371" s="213"/>
      <c r="M371" s="214"/>
      <c r="N371" s="215"/>
      <c r="O371" s="215"/>
      <c r="P371" s="215"/>
      <c r="Q371" s="215"/>
      <c r="R371" s="215"/>
      <c r="S371" s="215"/>
      <c r="T371" s="216"/>
      <c r="AT371" s="217" t="s">
        <v>173</v>
      </c>
      <c r="AU371" s="217" t="s">
        <v>82</v>
      </c>
      <c r="AV371" s="13" t="s">
        <v>80</v>
      </c>
      <c r="AW371" s="13" t="s">
        <v>34</v>
      </c>
      <c r="AX371" s="13" t="s">
        <v>73</v>
      </c>
      <c r="AY371" s="217" t="s">
        <v>163</v>
      </c>
    </row>
    <row r="372" spans="1:65" s="14" customFormat="1" ht="11.25">
      <c r="B372" s="218"/>
      <c r="C372" s="219"/>
      <c r="D372" s="209" t="s">
        <v>173</v>
      </c>
      <c r="E372" s="220" t="s">
        <v>20</v>
      </c>
      <c r="F372" s="221" t="s">
        <v>164</v>
      </c>
      <c r="G372" s="219"/>
      <c r="H372" s="222">
        <v>3</v>
      </c>
      <c r="I372" s="223"/>
      <c r="J372" s="219"/>
      <c r="K372" s="219"/>
      <c r="L372" s="224"/>
      <c r="M372" s="225"/>
      <c r="N372" s="226"/>
      <c r="O372" s="226"/>
      <c r="P372" s="226"/>
      <c r="Q372" s="226"/>
      <c r="R372" s="226"/>
      <c r="S372" s="226"/>
      <c r="T372" s="227"/>
      <c r="AT372" s="228" t="s">
        <v>173</v>
      </c>
      <c r="AU372" s="228" t="s">
        <v>82</v>
      </c>
      <c r="AV372" s="14" t="s">
        <v>82</v>
      </c>
      <c r="AW372" s="14" t="s">
        <v>34</v>
      </c>
      <c r="AX372" s="14" t="s">
        <v>73</v>
      </c>
      <c r="AY372" s="228" t="s">
        <v>163</v>
      </c>
    </row>
    <row r="373" spans="1:65" s="15" customFormat="1" ht="11.25">
      <c r="B373" s="229"/>
      <c r="C373" s="230"/>
      <c r="D373" s="209" t="s">
        <v>173</v>
      </c>
      <c r="E373" s="231" t="s">
        <v>20</v>
      </c>
      <c r="F373" s="232" t="s">
        <v>178</v>
      </c>
      <c r="G373" s="230"/>
      <c r="H373" s="233">
        <v>4</v>
      </c>
      <c r="I373" s="234"/>
      <c r="J373" s="230"/>
      <c r="K373" s="230"/>
      <c r="L373" s="235"/>
      <c r="M373" s="236"/>
      <c r="N373" s="237"/>
      <c r="O373" s="237"/>
      <c r="P373" s="237"/>
      <c r="Q373" s="237"/>
      <c r="R373" s="237"/>
      <c r="S373" s="237"/>
      <c r="T373" s="238"/>
      <c r="AT373" s="239" t="s">
        <v>173</v>
      </c>
      <c r="AU373" s="239" t="s">
        <v>82</v>
      </c>
      <c r="AV373" s="15" t="s">
        <v>171</v>
      </c>
      <c r="AW373" s="15" t="s">
        <v>34</v>
      </c>
      <c r="AX373" s="15" t="s">
        <v>80</v>
      </c>
      <c r="AY373" s="239" t="s">
        <v>163</v>
      </c>
    </row>
    <row r="374" spans="1:65" s="2" customFormat="1" ht="33" customHeight="1">
      <c r="A374" s="36"/>
      <c r="B374" s="37"/>
      <c r="C374" s="194" t="s">
        <v>488</v>
      </c>
      <c r="D374" s="194" t="s">
        <v>166</v>
      </c>
      <c r="E374" s="195" t="s">
        <v>489</v>
      </c>
      <c r="F374" s="196" t="s">
        <v>490</v>
      </c>
      <c r="G374" s="197" t="s">
        <v>185</v>
      </c>
      <c r="H374" s="198">
        <v>10.08</v>
      </c>
      <c r="I374" s="199"/>
      <c r="J374" s="200">
        <f>ROUND(I374*H374,2)</f>
        <v>0</v>
      </c>
      <c r="K374" s="196" t="s">
        <v>170</v>
      </c>
      <c r="L374" s="41"/>
      <c r="M374" s="201" t="s">
        <v>20</v>
      </c>
      <c r="N374" s="202" t="s">
        <v>44</v>
      </c>
      <c r="O374" s="66"/>
      <c r="P374" s="203">
        <f>O374*H374</f>
        <v>0</v>
      </c>
      <c r="Q374" s="203">
        <v>3.48E-3</v>
      </c>
      <c r="R374" s="203">
        <f>Q374*H374</f>
        <v>3.5078400000000003E-2</v>
      </c>
      <c r="S374" s="203">
        <v>0</v>
      </c>
      <c r="T374" s="204">
        <f>S374*H374</f>
        <v>0</v>
      </c>
      <c r="U374" s="36"/>
      <c r="V374" s="36"/>
      <c r="W374" s="36"/>
      <c r="X374" s="36"/>
      <c r="Y374" s="36"/>
      <c r="Z374" s="36"/>
      <c r="AA374" s="36"/>
      <c r="AB374" s="36"/>
      <c r="AC374" s="36"/>
      <c r="AD374" s="36"/>
      <c r="AE374" s="36"/>
      <c r="AR374" s="205" t="s">
        <v>171</v>
      </c>
      <c r="AT374" s="205" t="s">
        <v>166</v>
      </c>
      <c r="AU374" s="205" t="s">
        <v>82</v>
      </c>
      <c r="AY374" s="19" t="s">
        <v>163</v>
      </c>
      <c r="BE374" s="206">
        <f>IF(N374="základní",J374,0)</f>
        <v>0</v>
      </c>
      <c r="BF374" s="206">
        <f>IF(N374="snížená",J374,0)</f>
        <v>0</v>
      </c>
      <c r="BG374" s="206">
        <f>IF(N374="zákl. přenesená",J374,0)</f>
        <v>0</v>
      </c>
      <c r="BH374" s="206">
        <f>IF(N374="sníž. přenesená",J374,0)</f>
        <v>0</v>
      </c>
      <c r="BI374" s="206">
        <f>IF(N374="nulová",J374,0)</f>
        <v>0</v>
      </c>
      <c r="BJ374" s="19" t="s">
        <v>80</v>
      </c>
      <c r="BK374" s="206">
        <f>ROUND(I374*H374,2)</f>
        <v>0</v>
      </c>
      <c r="BL374" s="19" t="s">
        <v>171</v>
      </c>
      <c r="BM374" s="205" t="s">
        <v>491</v>
      </c>
    </row>
    <row r="375" spans="1:65" s="13" customFormat="1" ht="11.25">
      <c r="B375" s="207"/>
      <c r="C375" s="208"/>
      <c r="D375" s="209" t="s">
        <v>173</v>
      </c>
      <c r="E375" s="210" t="s">
        <v>20</v>
      </c>
      <c r="F375" s="211" t="s">
        <v>492</v>
      </c>
      <c r="G375" s="208"/>
      <c r="H375" s="210" t="s">
        <v>20</v>
      </c>
      <c r="I375" s="212"/>
      <c r="J375" s="208"/>
      <c r="K375" s="208"/>
      <c r="L375" s="213"/>
      <c r="M375" s="214"/>
      <c r="N375" s="215"/>
      <c r="O375" s="215"/>
      <c r="P375" s="215"/>
      <c r="Q375" s="215"/>
      <c r="R375" s="215"/>
      <c r="S375" s="215"/>
      <c r="T375" s="216"/>
      <c r="AT375" s="217" t="s">
        <v>173</v>
      </c>
      <c r="AU375" s="217" t="s">
        <v>82</v>
      </c>
      <c r="AV375" s="13" t="s">
        <v>80</v>
      </c>
      <c r="AW375" s="13" t="s">
        <v>34</v>
      </c>
      <c r="AX375" s="13" t="s">
        <v>73</v>
      </c>
      <c r="AY375" s="217" t="s">
        <v>163</v>
      </c>
    </row>
    <row r="376" spans="1:65" s="14" customFormat="1" ht="11.25">
      <c r="B376" s="218"/>
      <c r="C376" s="219"/>
      <c r="D376" s="209" t="s">
        <v>173</v>
      </c>
      <c r="E376" s="220" t="s">
        <v>20</v>
      </c>
      <c r="F376" s="221" t="s">
        <v>493</v>
      </c>
      <c r="G376" s="219"/>
      <c r="H376" s="222">
        <v>10.08</v>
      </c>
      <c r="I376" s="223"/>
      <c r="J376" s="219"/>
      <c r="K376" s="219"/>
      <c r="L376" s="224"/>
      <c r="M376" s="225"/>
      <c r="N376" s="226"/>
      <c r="O376" s="226"/>
      <c r="P376" s="226"/>
      <c r="Q376" s="226"/>
      <c r="R376" s="226"/>
      <c r="S376" s="226"/>
      <c r="T376" s="227"/>
      <c r="AT376" s="228" t="s">
        <v>173</v>
      </c>
      <c r="AU376" s="228" t="s">
        <v>82</v>
      </c>
      <c r="AV376" s="14" t="s">
        <v>82</v>
      </c>
      <c r="AW376" s="14" t="s">
        <v>34</v>
      </c>
      <c r="AX376" s="14" t="s">
        <v>80</v>
      </c>
      <c r="AY376" s="228" t="s">
        <v>163</v>
      </c>
    </row>
    <row r="377" spans="1:65" s="2" customFormat="1" ht="33.75" customHeight="1">
      <c r="A377" s="36"/>
      <c r="B377" s="37"/>
      <c r="C377" s="194" t="s">
        <v>494</v>
      </c>
      <c r="D377" s="194" t="s">
        <v>166</v>
      </c>
      <c r="E377" s="195" t="s">
        <v>495</v>
      </c>
      <c r="F377" s="196" t="s">
        <v>496</v>
      </c>
      <c r="G377" s="197" t="s">
        <v>169</v>
      </c>
      <c r="H377" s="198">
        <v>6.2</v>
      </c>
      <c r="I377" s="199"/>
      <c r="J377" s="200">
        <f>ROUND(I377*H377,2)</f>
        <v>0</v>
      </c>
      <c r="K377" s="196" t="s">
        <v>497</v>
      </c>
      <c r="L377" s="41"/>
      <c r="M377" s="201" t="s">
        <v>20</v>
      </c>
      <c r="N377" s="202" t="s">
        <v>44</v>
      </c>
      <c r="O377" s="66"/>
      <c r="P377" s="203">
        <f>O377*H377</f>
        <v>0</v>
      </c>
      <c r="Q377" s="203">
        <v>2.2563399999999998</v>
      </c>
      <c r="R377" s="203">
        <f>Q377*H377</f>
        <v>13.989307999999999</v>
      </c>
      <c r="S377" s="203">
        <v>0</v>
      </c>
      <c r="T377" s="204">
        <f>S377*H377</f>
        <v>0</v>
      </c>
      <c r="U377" s="36"/>
      <c r="V377" s="36"/>
      <c r="W377" s="36"/>
      <c r="X377" s="36"/>
      <c r="Y377" s="36"/>
      <c r="Z377" s="36"/>
      <c r="AA377" s="36"/>
      <c r="AB377" s="36"/>
      <c r="AC377" s="36"/>
      <c r="AD377" s="36"/>
      <c r="AE377" s="36"/>
      <c r="AR377" s="205" t="s">
        <v>171</v>
      </c>
      <c r="AT377" s="205" t="s">
        <v>166</v>
      </c>
      <c r="AU377" s="205" t="s">
        <v>82</v>
      </c>
      <c r="AY377" s="19" t="s">
        <v>163</v>
      </c>
      <c r="BE377" s="206">
        <f>IF(N377="základní",J377,0)</f>
        <v>0</v>
      </c>
      <c r="BF377" s="206">
        <f>IF(N377="snížená",J377,0)</f>
        <v>0</v>
      </c>
      <c r="BG377" s="206">
        <f>IF(N377="zákl. přenesená",J377,0)</f>
        <v>0</v>
      </c>
      <c r="BH377" s="206">
        <f>IF(N377="sníž. přenesená",J377,0)</f>
        <v>0</v>
      </c>
      <c r="BI377" s="206">
        <f>IF(N377="nulová",J377,0)</f>
        <v>0</v>
      </c>
      <c r="BJ377" s="19" t="s">
        <v>80</v>
      </c>
      <c r="BK377" s="206">
        <f>ROUND(I377*H377,2)</f>
        <v>0</v>
      </c>
      <c r="BL377" s="19" t="s">
        <v>171</v>
      </c>
      <c r="BM377" s="205" t="s">
        <v>498</v>
      </c>
    </row>
    <row r="378" spans="1:65" s="13" customFormat="1" ht="11.25">
      <c r="B378" s="207"/>
      <c r="C378" s="208"/>
      <c r="D378" s="209" t="s">
        <v>173</v>
      </c>
      <c r="E378" s="210" t="s">
        <v>20</v>
      </c>
      <c r="F378" s="211" t="s">
        <v>499</v>
      </c>
      <c r="G378" s="208"/>
      <c r="H378" s="210" t="s">
        <v>20</v>
      </c>
      <c r="I378" s="212"/>
      <c r="J378" s="208"/>
      <c r="K378" s="208"/>
      <c r="L378" s="213"/>
      <c r="M378" s="214"/>
      <c r="N378" s="215"/>
      <c r="O378" s="215"/>
      <c r="P378" s="215"/>
      <c r="Q378" s="215"/>
      <c r="R378" s="215"/>
      <c r="S378" s="215"/>
      <c r="T378" s="216"/>
      <c r="AT378" s="217" t="s">
        <v>173</v>
      </c>
      <c r="AU378" s="217" t="s">
        <v>82</v>
      </c>
      <c r="AV378" s="13" t="s">
        <v>80</v>
      </c>
      <c r="AW378" s="13" t="s">
        <v>34</v>
      </c>
      <c r="AX378" s="13" t="s">
        <v>73</v>
      </c>
      <c r="AY378" s="217" t="s">
        <v>163</v>
      </c>
    </row>
    <row r="379" spans="1:65" s="13" customFormat="1" ht="11.25">
      <c r="B379" s="207"/>
      <c r="C379" s="208"/>
      <c r="D379" s="209" t="s">
        <v>173</v>
      </c>
      <c r="E379" s="210" t="s">
        <v>20</v>
      </c>
      <c r="F379" s="211" t="s">
        <v>500</v>
      </c>
      <c r="G379" s="208"/>
      <c r="H379" s="210" t="s">
        <v>20</v>
      </c>
      <c r="I379" s="212"/>
      <c r="J379" s="208"/>
      <c r="K379" s="208"/>
      <c r="L379" s="213"/>
      <c r="M379" s="214"/>
      <c r="N379" s="215"/>
      <c r="O379" s="215"/>
      <c r="P379" s="215"/>
      <c r="Q379" s="215"/>
      <c r="R379" s="215"/>
      <c r="S379" s="215"/>
      <c r="T379" s="216"/>
      <c r="AT379" s="217" t="s">
        <v>173</v>
      </c>
      <c r="AU379" s="217" t="s">
        <v>82</v>
      </c>
      <c r="AV379" s="13" t="s">
        <v>80</v>
      </c>
      <c r="AW379" s="13" t="s">
        <v>34</v>
      </c>
      <c r="AX379" s="13" t="s">
        <v>73</v>
      </c>
      <c r="AY379" s="217" t="s">
        <v>163</v>
      </c>
    </row>
    <row r="380" spans="1:65" s="14" customFormat="1" ht="11.25">
      <c r="B380" s="218"/>
      <c r="C380" s="219"/>
      <c r="D380" s="209" t="s">
        <v>173</v>
      </c>
      <c r="E380" s="220" t="s">
        <v>20</v>
      </c>
      <c r="F380" s="221" t="s">
        <v>501</v>
      </c>
      <c r="G380" s="219"/>
      <c r="H380" s="222">
        <v>6.2</v>
      </c>
      <c r="I380" s="223"/>
      <c r="J380" s="219"/>
      <c r="K380" s="219"/>
      <c r="L380" s="224"/>
      <c r="M380" s="225"/>
      <c r="N380" s="226"/>
      <c r="O380" s="226"/>
      <c r="P380" s="226"/>
      <c r="Q380" s="226"/>
      <c r="R380" s="226"/>
      <c r="S380" s="226"/>
      <c r="T380" s="227"/>
      <c r="AT380" s="228" t="s">
        <v>173</v>
      </c>
      <c r="AU380" s="228" t="s">
        <v>82</v>
      </c>
      <c r="AV380" s="14" t="s">
        <v>82</v>
      </c>
      <c r="AW380" s="14" t="s">
        <v>34</v>
      </c>
      <c r="AX380" s="14" t="s">
        <v>73</v>
      </c>
      <c r="AY380" s="228" t="s">
        <v>163</v>
      </c>
    </row>
    <row r="381" spans="1:65" s="15" customFormat="1" ht="11.25">
      <c r="B381" s="229"/>
      <c r="C381" s="230"/>
      <c r="D381" s="209" t="s">
        <v>173</v>
      </c>
      <c r="E381" s="231" t="s">
        <v>20</v>
      </c>
      <c r="F381" s="232" t="s">
        <v>178</v>
      </c>
      <c r="G381" s="230"/>
      <c r="H381" s="233">
        <v>6.2</v>
      </c>
      <c r="I381" s="234"/>
      <c r="J381" s="230"/>
      <c r="K381" s="230"/>
      <c r="L381" s="235"/>
      <c r="M381" s="236"/>
      <c r="N381" s="237"/>
      <c r="O381" s="237"/>
      <c r="P381" s="237"/>
      <c r="Q381" s="237"/>
      <c r="R381" s="237"/>
      <c r="S381" s="237"/>
      <c r="T381" s="238"/>
      <c r="AT381" s="239" t="s">
        <v>173</v>
      </c>
      <c r="AU381" s="239" t="s">
        <v>82</v>
      </c>
      <c r="AV381" s="15" t="s">
        <v>171</v>
      </c>
      <c r="AW381" s="15" t="s">
        <v>34</v>
      </c>
      <c r="AX381" s="15" t="s">
        <v>80</v>
      </c>
      <c r="AY381" s="239" t="s">
        <v>163</v>
      </c>
    </row>
    <row r="382" spans="1:65" s="2" customFormat="1" ht="31.5" customHeight="1">
      <c r="A382" s="36"/>
      <c r="B382" s="37"/>
      <c r="C382" s="194" t="s">
        <v>502</v>
      </c>
      <c r="D382" s="194" t="s">
        <v>166</v>
      </c>
      <c r="E382" s="195" t="s">
        <v>503</v>
      </c>
      <c r="F382" s="196" t="s">
        <v>504</v>
      </c>
      <c r="G382" s="197" t="s">
        <v>169</v>
      </c>
      <c r="H382" s="198">
        <v>5.33</v>
      </c>
      <c r="I382" s="199"/>
      <c r="J382" s="200">
        <f>ROUND(I382*H382,2)</f>
        <v>0</v>
      </c>
      <c r="K382" s="196" t="s">
        <v>170</v>
      </c>
      <c r="L382" s="41"/>
      <c r="M382" s="201" t="s">
        <v>20</v>
      </c>
      <c r="N382" s="202" t="s">
        <v>44</v>
      </c>
      <c r="O382" s="66"/>
      <c r="P382" s="203">
        <f>O382*H382</f>
        <v>0</v>
      </c>
      <c r="Q382" s="203">
        <v>2.2563399999999998</v>
      </c>
      <c r="R382" s="203">
        <f>Q382*H382</f>
        <v>12.026292199999999</v>
      </c>
      <c r="S382" s="203">
        <v>0</v>
      </c>
      <c r="T382" s="204">
        <f>S382*H382</f>
        <v>0</v>
      </c>
      <c r="U382" s="36"/>
      <c r="V382" s="36"/>
      <c r="W382" s="36"/>
      <c r="X382" s="36"/>
      <c r="Y382" s="36"/>
      <c r="Z382" s="36"/>
      <c r="AA382" s="36"/>
      <c r="AB382" s="36"/>
      <c r="AC382" s="36"/>
      <c r="AD382" s="36"/>
      <c r="AE382" s="36"/>
      <c r="AR382" s="205" t="s">
        <v>171</v>
      </c>
      <c r="AT382" s="205" t="s">
        <v>166</v>
      </c>
      <c r="AU382" s="205" t="s">
        <v>82</v>
      </c>
      <c r="AY382" s="19" t="s">
        <v>163</v>
      </c>
      <c r="BE382" s="206">
        <f>IF(N382="základní",J382,0)</f>
        <v>0</v>
      </c>
      <c r="BF382" s="206">
        <f>IF(N382="snížená",J382,0)</f>
        <v>0</v>
      </c>
      <c r="BG382" s="206">
        <f>IF(N382="zákl. přenesená",J382,0)</f>
        <v>0</v>
      </c>
      <c r="BH382" s="206">
        <f>IF(N382="sníž. přenesená",J382,0)</f>
        <v>0</v>
      </c>
      <c r="BI382" s="206">
        <f>IF(N382="nulová",J382,0)</f>
        <v>0</v>
      </c>
      <c r="BJ382" s="19" t="s">
        <v>80</v>
      </c>
      <c r="BK382" s="206">
        <f>ROUND(I382*H382,2)</f>
        <v>0</v>
      </c>
      <c r="BL382" s="19" t="s">
        <v>171</v>
      </c>
      <c r="BM382" s="205" t="s">
        <v>505</v>
      </c>
    </row>
    <row r="383" spans="1:65" s="13" customFormat="1" ht="11.25">
      <c r="B383" s="207"/>
      <c r="C383" s="208"/>
      <c r="D383" s="209" t="s">
        <v>173</v>
      </c>
      <c r="E383" s="210" t="s">
        <v>20</v>
      </c>
      <c r="F383" s="211" t="s">
        <v>506</v>
      </c>
      <c r="G383" s="208"/>
      <c r="H383" s="210" t="s">
        <v>20</v>
      </c>
      <c r="I383" s="212"/>
      <c r="J383" s="208"/>
      <c r="K383" s="208"/>
      <c r="L383" s="213"/>
      <c r="M383" s="214"/>
      <c r="N383" s="215"/>
      <c r="O383" s="215"/>
      <c r="P383" s="215"/>
      <c r="Q383" s="215"/>
      <c r="R383" s="215"/>
      <c r="S383" s="215"/>
      <c r="T383" s="216"/>
      <c r="AT383" s="217" t="s">
        <v>173</v>
      </c>
      <c r="AU383" s="217" t="s">
        <v>82</v>
      </c>
      <c r="AV383" s="13" t="s">
        <v>80</v>
      </c>
      <c r="AW383" s="13" t="s">
        <v>34</v>
      </c>
      <c r="AX383" s="13" t="s">
        <v>73</v>
      </c>
      <c r="AY383" s="217" t="s">
        <v>163</v>
      </c>
    </row>
    <row r="384" spans="1:65" s="14" customFormat="1" ht="11.25">
      <c r="B384" s="218"/>
      <c r="C384" s="219"/>
      <c r="D384" s="209" t="s">
        <v>173</v>
      </c>
      <c r="E384" s="220" t="s">
        <v>20</v>
      </c>
      <c r="F384" s="221" t="s">
        <v>507</v>
      </c>
      <c r="G384" s="219"/>
      <c r="H384" s="222">
        <v>0.33</v>
      </c>
      <c r="I384" s="223"/>
      <c r="J384" s="219"/>
      <c r="K384" s="219"/>
      <c r="L384" s="224"/>
      <c r="M384" s="225"/>
      <c r="N384" s="226"/>
      <c r="O384" s="226"/>
      <c r="P384" s="226"/>
      <c r="Q384" s="226"/>
      <c r="R384" s="226"/>
      <c r="S384" s="226"/>
      <c r="T384" s="227"/>
      <c r="AT384" s="228" t="s">
        <v>173</v>
      </c>
      <c r="AU384" s="228" t="s">
        <v>82</v>
      </c>
      <c r="AV384" s="14" t="s">
        <v>82</v>
      </c>
      <c r="AW384" s="14" t="s">
        <v>34</v>
      </c>
      <c r="AX384" s="14" t="s">
        <v>73</v>
      </c>
      <c r="AY384" s="228" t="s">
        <v>163</v>
      </c>
    </row>
    <row r="385" spans="1:65" s="13" customFormat="1" ht="11.25">
      <c r="B385" s="207"/>
      <c r="C385" s="208"/>
      <c r="D385" s="209" t="s">
        <v>173</v>
      </c>
      <c r="E385" s="210" t="s">
        <v>20</v>
      </c>
      <c r="F385" s="211" t="s">
        <v>367</v>
      </c>
      <c r="G385" s="208"/>
      <c r="H385" s="210" t="s">
        <v>20</v>
      </c>
      <c r="I385" s="212"/>
      <c r="J385" s="208"/>
      <c r="K385" s="208"/>
      <c r="L385" s="213"/>
      <c r="M385" s="214"/>
      <c r="N385" s="215"/>
      <c r="O385" s="215"/>
      <c r="P385" s="215"/>
      <c r="Q385" s="215"/>
      <c r="R385" s="215"/>
      <c r="S385" s="215"/>
      <c r="T385" s="216"/>
      <c r="AT385" s="217" t="s">
        <v>173</v>
      </c>
      <c r="AU385" s="217" t="s">
        <v>82</v>
      </c>
      <c r="AV385" s="13" t="s">
        <v>80</v>
      </c>
      <c r="AW385" s="13" t="s">
        <v>34</v>
      </c>
      <c r="AX385" s="13" t="s">
        <v>73</v>
      </c>
      <c r="AY385" s="217" t="s">
        <v>163</v>
      </c>
    </row>
    <row r="386" spans="1:65" s="14" customFormat="1" ht="11.25">
      <c r="B386" s="218"/>
      <c r="C386" s="219"/>
      <c r="D386" s="209" t="s">
        <v>173</v>
      </c>
      <c r="E386" s="220" t="s">
        <v>20</v>
      </c>
      <c r="F386" s="221" t="s">
        <v>508</v>
      </c>
      <c r="G386" s="219"/>
      <c r="H386" s="222">
        <v>5</v>
      </c>
      <c r="I386" s="223"/>
      <c r="J386" s="219"/>
      <c r="K386" s="219"/>
      <c r="L386" s="224"/>
      <c r="M386" s="225"/>
      <c r="N386" s="226"/>
      <c r="O386" s="226"/>
      <c r="P386" s="226"/>
      <c r="Q386" s="226"/>
      <c r="R386" s="226"/>
      <c r="S386" s="226"/>
      <c r="T386" s="227"/>
      <c r="AT386" s="228" t="s">
        <v>173</v>
      </c>
      <c r="AU386" s="228" t="s">
        <v>82</v>
      </c>
      <c r="AV386" s="14" t="s">
        <v>82</v>
      </c>
      <c r="AW386" s="14" t="s">
        <v>34</v>
      </c>
      <c r="AX386" s="14" t="s">
        <v>73</v>
      </c>
      <c r="AY386" s="228" t="s">
        <v>163</v>
      </c>
    </row>
    <row r="387" spans="1:65" s="15" customFormat="1" ht="11.25">
      <c r="B387" s="229"/>
      <c r="C387" s="230"/>
      <c r="D387" s="209" t="s">
        <v>173</v>
      </c>
      <c r="E387" s="231" t="s">
        <v>20</v>
      </c>
      <c r="F387" s="232" t="s">
        <v>178</v>
      </c>
      <c r="G387" s="230"/>
      <c r="H387" s="233">
        <v>5.33</v>
      </c>
      <c r="I387" s="234"/>
      <c r="J387" s="230"/>
      <c r="K387" s="230"/>
      <c r="L387" s="235"/>
      <c r="M387" s="236"/>
      <c r="N387" s="237"/>
      <c r="O387" s="237"/>
      <c r="P387" s="237"/>
      <c r="Q387" s="237"/>
      <c r="R387" s="237"/>
      <c r="S387" s="237"/>
      <c r="T387" s="238"/>
      <c r="AT387" s="239" t="s">
        <v>173</v>
      </c>
      <c r="AU387" s="239" t="s">
        <v>82</v>
      </c>
      <c r="AV387" s="15" t="s">
        <v>171</v>
      </c>
      <c r="AW387" s="15" t="s">
        <v>34</v>
      </c>
      <c r="AX387" s="15" t="s">
        <v>80</v>
      </c>
      <c r="AY387" s="239" t="s">
        <v>163</v>
      </c>
    </row>
    <row r="388" spans="1:65" s="2" customFormat="1" ht="27.75" customHeight="1">
      <c r="A388" s="36"/>
      <c r="B388" s="37"/>
      <c r="C388" s="194" t="s">
        <v>509</v>
      </c>
      <c r="D388" s="194" t="s">
        <v>166</v>
      </c>
      <c r="E388" s="195" t="s">
        <v>510</v>
      </c>
      <c r="F388" s="196" t="s">
        <v>511</v>
      </c>
      <c r="G388" s="197" t="s">
        <v>169</v>
      </c>
      <c r="H388" s="198">
        <v>11.53</v>
      </c>
      <c r="I388" s="199"/>
      <c r="J388" s="200">
        <f>ROUND(I388*H388,2)</f>
        <v>0</v>
      </c>
      <c r="K388" s="196" t="s">
        <v>497</v>
      </c>
      <c r="L388" s="41"/>
      <c r="M388" s="201" t="s">
        <v>20</v>
      </c>
      <c r="N388" s="202" t="s">
        <v>44</v>
      </c>
      <c r="O388" s="66"/>
      <c r="P388" s="203">
        <f>O388*H388</f>
        <v>0</v>
      </c>
      <c r="Q388" s="203">
        <v>0</v>
      </c>
      <c r="R388" s="203">
        <f>Q388*H388</f>
        <v>0</v>
      </c>
      <c r="S388" s="203">
        <v>0</v>
      </c>
      <c r="T388" s="204">
        <f>S388*H388</f>
        <v>0</v>
      </c>
      <c r="U388" s="36"/>
      <c r="V388" s="36"/>
      <c r="W388" s="36"/>
      <c r="X388" s="36"/>
      <c r="Y388" s="36"/>
      <c r="Z388" s="36"/>
      <c r="AA388" s="36"/>
      <c r="AB388" s="36"/>
      <c r="AC388" s="36"/>
      <c r="AD388" s="36"/>
      <c r="AE388" s="36"/>
      <c r="AR388" s="205" t="s">
        <v>171</v>
      </c>
      <c r="AT388" s="205" t="s">
        <v>166</v>
      </c>
      <c r="AU388" s="205" t="s">
        <v>82</v>
      </c>
      <c r="AY388" s="19" t="s">
        <v>163</v>
      </c>
      <c r="BE388" s="206">
        <f>IF(N388="základní",J388,0)</f>
        <v>0</v>
      </c>
      <c r="BF388" s="206">
        <f>IF(N388="snížená",J388,0)</f>
        <v>0</v>
      </c>
      <c r="BG388" s="206">
        <f>IF(N388="zákl. přenesená",J388,0)</f>
        <v>0</v>
      </c>
      <c r="BH388" s="206">
        <f>IF(N388="sníž. přenesená",J388,0)</f>
        <v>0</v>
      </c>
      <c r="BI388" s="206">
        <f>IF(N388="nulová",J388,0)</f>
        <v>0</v>
      </c>
      <c r="BJ388" s="19" t="s">
        <v>80</v>
      </c>
      <c r="BK388" s="206">
        <f>ROUND(I388*H388,2)</f>
        <v>0</v>
      </c>
      <c r="BL388" s="19" t="s">
        <v>171</v>
      </c>
      <c r="BM388" s="205" t="s">
        <v>512</v>
      </c>
    </row>
    <row r="389" spans="1:65" s="2" customFormat="1" ht="78">
      <c r="A389" s="36"/>
      <c r="B389" s="37"/>
      <c r="C389" s="38"/>
      <c r="D389" s="209" t="s">
        <v>187</v>
      </c>
      <c r="E389" s="38"/>
      <c r="F389" s="240" t="s">
        <v>513</v>
      </c>
      <c r="G389" s="38"/>
      <c r="H389" s="38"/>
      <c r="I389" s="117"/>
      <c r="J389" s="38"/>
      <c r="K389" s="38"/>
      <c r="L389" s="41"/>
      <c r="M389" s="241"/>
      <c r="N389" s="242"/>
      <c r="O389" s="66"/>
      <c r="P389" s="66"/>
      <c r="Q389" s="66"/>
      <c r="R389" s="66"/>
      <c r="S389" s="66"/>
      <c r="T389" s="67"/>
      <c r="U389" s="36"/>
      <c r="V389" s="36"/>
      <c r="W389" s="36"/>
      <c r="X389" s="36"/>
      <c r="Y389" s="36"/>
      <c r="Z389" s="36"/>
      <c r="AA389" s="36"/>
      <c r="AB389" s="36"/>
      <c r="AC389" s="36"/>
      <c r="AD389" s="36"/>
      <c r="AE389" s="36"/>
      <c r="AT389" s="19" t="s">
        <v>187</v>
      </c>
      <c r="AU389" s="19" t="s">
        <v>82</v>
      </c>
    </row>
    <row r="390" spans="1:65" s="14" customFormat="1" ht="11.25">
      <c r="B390" s="218"/>
      <c r="C390" s="219"/>
      <c r="D390" s="209" t="s">
        <v>173</v>
      </c>
      <c r="E390" s="220" t="s">
        <v>20</v>
      </c>
      <c r="F390" s="221" t="s">
        <v>514</v>
      </c>
      <c r="G390" s="219"/>
      <c r="H390" s="222">
        <v>11.53</v>
      </c>
      <c r="I390" s="223"/>
      <c r="J390" s="219"/>
      <c r="K390" s="219"/>
      <c r="L390" s="224"/>
      <c r="M390" s="225"/>
      <c r="N390" s="226"/>
      <c r="O390" s="226"/>
      <c r="P390" s="226"/>
      <c r="Q390" s="226"/>
      <c r="R390" s="226"/>
      <c r="S390" s="226"/>
      <c r="T390" s="227"/>
      <c r="AT390" s="228" t="s">
        <v>173</v>
      </c>
      <c r="AU390" s="228" t="s">
        <v>82</v>
      </c>
      <c r="AV390" s="14" t="s">
        <v>82</v>
      </c>
      <c r="AW390" s="14" t="s">
        <v>34</v>
      </c>
      <c r="AX390" s="14" t="s">
        <v>80</v>
      </c>
      <c r="AY390" s="228" t="s">
        <v>163</v>
      </c>
    </row>
    <row r="391" spans="1:65" s="2" customFormat="1" ht="14.45" customHeight="1">
      <c r="A391" s="36"/>
      <c r="B391" s="37"/>
      <c r="C391" s="194" t="s">
        <v>515</v>
      </c>
      <c r="D391" s="194" t="s">
        <v>166</v>
      </c>
      <c r="E391" s="195" t="s">
        <v>516</v>
      </c>
      <c r="F391" s="196" t="s">
        <v>517</v>
      </c>
      <c r="G391" s="197" t="s">
        <v>207</v>
      </c>
      <c r="H391" s="198">
        <v>0.623</v>
      </c>
      <c r="I391" s="199"/>
      <c r="J391" s="200">
        <f>ROUND(I391*H391,2)</f>
        <v>0</v>
      </c>
      <c r="K391" s="196" t="s">
        <v>497</v>
      </c>
      <c r="L391" s="41"/>
      <c r="M391" s="201" t="s">
        <v>20</v>
      </c>
      <c r="N391" s="202" t="s">
        <v>44</v>
      </c>
      <c r="O391" s="66"/>
      <c r="P391" s="203">
        <f>O391*H391</f>
        <v>0</v>
      </c>
      <c r="Q391" s="203">
        <v>1.0530600000000001</v>
      </c>
      <c r="R391" s="203">
        <f>Q391*H391</f>
        <v>0.65605638000000011</v>
      </c>
      <c r="S391" s="203">
        <v>0</v>
      </c>
      <c r="T391" s="204">
        <f>S391*H391</f>
        <v>0</v>
      </c>
      <c r="U391" s="36"/>
      <c r="V391" s="36"/>
      <c r="W391" s="36"/>
      <c r="X391" s="36"/>
      <c r="Y391" s="36"/>
      <c r="Z391" s="36"/>
      <c r="AA391" s="36"/>
      <c r="AB391" s="36"/>
      <c r="AC391" s="36"/>
      <c r="AD391" s="36"/>
      <c r="AE391" s="36"/>
      <c r="AR391" s="205" t="s">
        <v>171</v>
      </c>
      <c r="AT391" s="205" t="s">
        <v>166</v>
      </c>
      <c r="AU391" s="205" t="s">
        <v>82</v>
      </c>
      <c r="AY391" s="19" t="s">
        <v>163</v>
      </c>
      <c r="BE391" s="206">
        <f>IF(N391="základní",J391,0)</f>
        <v>0</v>
      </c>
      <c r="BF391" s="206">
        <f>IF(N391="snížená",J391,0)</f>
        <v>0</v>
      </c>
      <c r="BG391" s="206">
        <f>IF(N391="zákl. přenesená",J391,0)</f>
        <v>0</v>
      </c>
      <c r="BH391" s="206">
        <f>IF(N391="sníž. přenesená",J391,0)</f>
        <v>0</v>
      </c>
      <c r="BI391" s="206">
        <f>IF(N391="nulová",J391,0)</f>
        <v>0</v>
      </c>
      <c r="BJ391" s="19" t="s">
        <v>80</v>
      </c>
      <c r="BK391" s="206">
        <f>ROUND(I391*H391,2)</f>
        <v>0</v>
      </c>
      <c r="BL391" s="19" t="s">
        <v>171</v>
      </c>
      <c r="BM391" s="205" t="s">
        <v>518</v>
      </c>
    </row>
    <row r="392" spans="1:65" s="13" customFormat="1" ht="11.25">
      <c r="B392" s="207"/>
      <c r="C392" s="208"/>
      <c r="D392" s="209" t="s">
        <v>173</v>
      </c>
      <c r="E392" s="210" t="s">
        <v>20</v>
      </c>
      <c r="F392" s="211" t="s">
        <v>499</v>
      </c>
      <c r="G392" s="208"/>
      <c r="H392" s="210" t="s">
        <v>20</v>
      </c>
      <c r="I392" s="212"/>
      <c r="J392" s="208"/>
      <c r="K392" s="208"/>
      <c r="L392" s="213"/>
      <c r="M392" s="214"/>
      <c r="N392" s="215"/>
      <c r="O392" s="215"/>
      <c r="P392" s="215"/>
      <c r="Q392" s="215"/>
      <c r="R392" s="215"/>
      <c r="S392" s="215"/>
      <c r="T392" s="216"/>
      <c r="AT392" s="217" t="s">
        <v>173</v>
      </c>
      <c r="AU392" s="217" t="s">
        <v>82</v>
      </c>
      <c r="AV392" s="13" t="s">
        <v>80</v>
      </c>
      <c r="AW392" s="13" t="s">
        <v>34</v>
      </c>
      <c r="AX392" s="13" t="s">
        <v>73</v>
      </c>
      <c r="AY392" s="217" t="s">
        <v>163</v>
      </c>
    </row>
    <row r="393" spans="1:65" s="14" customFormat="1" ht="11.25">
      <c r="B393" s="218"/>
      <c r="C393" s="219"/>
      <c r="D393" s="209" t="s">
        <v>173</v>
      </c>
      <c r="E393" s="220" t="s">
        <v>20</v>
      </c>
      <c r="F393" s="221" t="s">
        <v>519</v>
      </c>
      <c r="G393" s="219"/>
      <c r="H393" s="222">
        <v>1.7999999999999999E-2</v>
      </c>
      <c r="I393" s="223"/>
      <c r="J393" s="219"/>
      <c r="K393" s="219"/>
      <c r="L393" s="224"/>
      <c r="M393" s="225"/>
      <c r="N393" s="226"/>
      <c r="O393" s="226"/>
      <c r="P393" s="226"/>
      <c r="Q393" s="226"/>
      <c r="R393" s="226"/>
      <c r="S393" s="226"/>
      <c r="T393" s="227"/>
      <c r="AT393" s="228" t="s">
        <v>173</v>
      </c>
      <c r="AU393" s="228" t="s">
        <v>82</v>
      </c>
      <c r="AV393" s="14" t="s">
        <v>82</v>
      </c>
      <c r="AW393" s="14" t="s">
        <v>34</v>
      </c>
      <c r="AX393" s="14" t="s">
        <v>73</v>
      </c>
      <c r="AY393" s="228" t="s">
        <v>163</v>
      </c>
    </row>
    <row r="394" spans="1:65" s="13" customFormat="1" ht="11.25">
      <c r="B394" s="207"/>
      <c r="C394" s="208"/>
      <c r="D394" s="209" t="s">
        <v>173</v>
      </c>
      <c r="E394" s="210" t="s">
        <v>20</v>
      </c>
      <c r="F394" s="211" t="s">
        <v>500</v>
      </c>
      <c r="G394" s="208"/>
      <c r="H394" s="210" t="s">
        <v>20</v>
      </c>
      <c r="I394" s="212"/>
      <c r="J394" s="208"/>
      <c r="K394" s="208"/>
      <c r="L394" s="213"/>
      <c r="M394" s="214"/>
      <c r="N394" s="215"/>
      <c r="O394" s="215"/>
      <c r="P394" s="215"/>
      <c r="Q394" s="215"/>
      <c r="R394" s="215"/>
      <c r="S394" s="215"/>
      <c r="T394" s="216"/>
      <c r="AT394" s="217" t="s">
        <v>173</v>
      </c>
      <c r="AU394" s="217" t="s">
        <v>82</v>
      </c>
      <c r="AV394" s="13" t="s">
        <v>80</v>
      </c>
      <c r="AW394" s="13" t="s">
        <v>34</v>
      </c>
      <c r="AX394" s="13" t="s">
        <v>73</v>
      </c>
      <c r="AY394" s="217" t="s">
        <v>163</v>
      </c>
    </row>
    <row r="395" spans="1:65" s="14" customFormat="1" ht="11.25">
      <c r="B395" s="218"/>
      <c r="C395" s="219"/>
      <c r="D395" s="209" t="s">
        <v>173</v>
      </c>
      <c r="E395" s="220" t="s">
        <v>20</v>
      </c>
      <c r="F395" s="221" t="s">
        <v>520</v>
      </c>
      <c r="G395" s="219"/>
      <c r="H395" s="222">
        <v>0.33500000000000002</v>
      </c>
      <c r="I395" s="223"/>
      <c r="J395" s="219"/>
      <c r="K395" s="219"/>
      <c r="L395" s="224"/>
      <c r="M395" s="225"/>
      <c r="N395" s="226"/>
      <c r="O395" s="226"/>
      <c r="P395" s="226"/>
      <c r="Q395" s="226"/>
      <c r="R395" s="226"/>
      <c r="S395" s="226"/>
      <c r="T395" s="227"/>
      <c r="AT395" s="228" t="s">
        <v>173</v>
      </c>
      <c r="AU395" s="228" t="s">
        <v>82</v>
      </c>
      <c r="AV395" s="14" t="s">
        <v>82</v>
      </c>
      <c r="AW395" s="14" t="s">
        <v>34</v>
      </c>
      <c r="AX395" s="14" t="s">
        <v>73</v>
      </c>
      <c r="AY395" s="228" t="s">
        <v>163</v>
      </c>
    </row>
    <row r="396" spans="1:65" s="13" customFormat="1" ht="11.25">
      <c r="B396" s="207"/>
      <c r="C396" s="208"/>
      <c r="D396" s="209" t="s">
        <v>173</v>
      </c>
      <c r="E396" s="210" t="s">
        <v>20</v>
      </c>
      <c r="F396" s="211" t="s">
        <v>367</v>
      </c>
      <c r="G396" s="208"/>
      <c r="H396" s="210" t="s">
        <v>20</v>
      </c>
      <c r="I396" s="212"/>
      <c r="J396" s="208"/>
      <c r="K396" s="208"/>
      <c r="L396" s="213"/>
      <c r="M396" s="214"/>
      <c r="N396" s="215"/>
      <c r="O396" s="215"/>
      <c r="P396" s="215"/>
      <c r="Q396" s="215"/>
      <c r="R396" s="215"/>
      <c r="S396" s="215"/>
      <c r="T396" s="216"/>
      <c r="AT396" s="217" t="s">
        <v>173</v>
      </c>
      <c r="AU396" s="217" t="s">
        <v>82</v>
      </c>
      <c r="AV396" s="13" t="s">
        <v>80</v>
      </c>
      <c r="AW396" s="13" t="s">
        <v>34</v>
      </c>
      <c r="AX396" s="13" t="s">
        <v>73</v>
      </c>
      <c r="AY396" s="217" t="s">
        <v>163</v>
      </c>
    </row>
    <row r="397" spans="1:65" s="14" customFormat="1" ht="11.25">
      <c r="B397" s="218"/>
      <c r="C397" s="219"/>
      <c r="D397" s="209" t="s">
        <v>173</v>
      </c>
      <c r="E397" s="220" t="s">
        <v>20</v>
      </c>
      <c r="F397" s="221" t="s">
        <v>521</v>
      </c>
      <c r="G397" s="219"/>
      <c r="H397" s="222">
        <v>0.27</v>
      </c>
      <c r="I397" s="223"/>
      <c r="J397" s="219"/>
      <c r="K397" s="219"/>
      <c r="L397" s="224"/>
      <c r="M397" s="225"/>
      <c r="N397" s="226"/>
      <c r="O397" s="226"/>
      <c r="P397" s="226"/>
      <c r="Q397" s="226"/>
      <c r="R397" s="226"/>
      <c r="S397" s="226"/>
      <c r="T397" s="227"/>
      <c r="AT397" s="228" t="s">
        <v>173</v>
      </c>
      <c r="AU397" s="228" t="s">
        <v>82</v>
      </c>
      <c r="AV397" s="14" t="s">
        <v>82</v>
      </c>
      <c r="AW397" s="14" t="s">
        <v>34</v>
      </c>
      <c r="AX397" s="14" t="s">
        <v>73</v>
      </c>
      <c r="AY397" s="228" t="s">
        <v>163</v>
      </c>
    </row>
    <row r="398" spans="1:65" s="15" customFormat="1" ht="11.25">
      <c r="B398" s="229"/>
      <c r="C398" s="230"/>
      <c r="D398" s="209" t="s">
        <v>173</v>
      </c>
      <c r="E398" s="231" t="s">
        <v>20</v>
      </c>
      <c r="F398" s="232" t="s">
        <v>178</v>
      </c>
      <c r="G398" s="230"/>
      <c r="H398" s="233">
        <v>0.623</v>
      </c>
      <c r="I398" s="234"/>
      <c r="J398" s="230"/>
      <c r="K398" s="230"/>
      <c r="L398" s="235"/>
      <c r="M398" s="236"/>
      <c r="N398" s="237"/>
      <c r="O398" s="237"/>
      <c r="P398" s="237"/>
      <c r="Q398" s="237"/>
      <c r="R398" s="237"/>
      <c r="S398" s="237"/>
      <c r="T398" s="238"/>
      <c r="AT398" s="239" t="s">
        <v>173</v>
      </c>
      <c r="AU398" s="239" t="s">
        <v>82</v>
      </c>
      <c r="AV398" s="15" t="s">
        <v>171</v>
      </c>
      <c r="AW398" s="15" t="s">
        <v>34</v>
      </c>
      <c r="AX398" s="15" t="s">
        <v>80</v>
      </c>
      <c r="AY398" s="239" t="s">
        <v>163</v>
      </c>
    </row>
    <row r="399" spans="1:65" s="2" customFormat="1" ht="14.45" customHeight="1">
      <c r="A399" s="36"/>
      <c r="B399" s="37"/>
      <c r="C399" s="194" t="s">
        <v>522</v>
      </c>
      <c r="D399" s="194" t="s">
        <v>166</v>
      </c>
      <c r="E399" s="195" t="s">
        <v>523</v>
      </c>
      <c r="F399" s="196" t="s">
        <v>524</v>
      </c>
      <c r="G399" s="197" t="s">
        <v>245</v>
      </c>
      <c r="H399" s="198">
        <v>19</v>
      </c>
      <c r="I399" s="199"/>
      <c r="J399" s="200">
        <f>ROUND(I399*H399,2)</f>
        <v>0</v>
      </c>
      <c r="K399" s="196" t="s">
        <v>20</v>
      </c>
      <c r="L399" s="41"/>
      <c r="M399" s="201" t="s">
        <v>20</v>
      </c>
      <c r="N399" s="202" t="s">
        <v>44</v>
      </c>
      <c r="O399" s="66"/>
      <c r="P399" s="203">
        <f>O399*H399</f>
        <v>0</v>
      </c>
      <c r="Q399" s="203">
        <v>0</v>
      </c>
      <c r="R399" s="203">
        <f>Q399*H399</f>
        <v>0</v>
      </c>
      <c r="S399" s="203">
        <v>0</v>
      </c>
      <c r="T399" s="204">
        <f>S399*H399</f>
        <v>0</v>
      </c>
      <c r="U399" s="36"/>
      <c r="V399" s="36"/>
      <c r="W399" s="36"/>
      <c r="X399" s="36"/>
      <c r="Y399" s="36"/>
      <c r="Z399" s="36"/>
      <c r="AA399" s="36"/>
      <c r="AB399" s="36"/>
      <c r="AC399" s="36"/>
      <c r="AD399" s="36"/>
      <c r="AE399" s="36"/>
      <c r="AR399" s="205" t="s">
        <v>171</v>
      </c>
      <c r="AT399" s="205" t="s">
        <v>166</v>
      </c>
      <c r="AU399" s="205" t="s">
        <v>82</v>
      </c>
      <c r="AY399" s="19" t="s">
        <v>163</v>
      </c>
      <c r="BE399" s="206">
        <f>IF(N399="základní",J399,0)</f>
        <v>0</v>
      </c>
      <c r="BF399" s="206">
        <f>IF(N399="snížená",J399,0)</f>
        <v>0</v>
      </c>
      <c r="BG399" s="206">
        <f>IF(N399="zákl. přenesená",J399,0)</f>
        <v>0</v>
      </c>
      <c r="BH399" s="206">
        <f>IF(N399="sníž. přenesená",J399,0)</f>
        <v>0</v>
      </c>
      <c r="BI399" s="206">
        <f>IF(N399="nulová",J399,0)</f>
        <v>0</v>
      </c>
      <c r="BJ399" s="19" t="s">
        <v>80</v>
      </c>
      <c r="BK399" s="206">
        <f>ROUND(I399*H399,2)</f>
        <v>0</v>
      </c>
      <c r="BL399" s="19" t="s">
        <v>171</v>
      </c>
      <c r="BM399" s="205" t="s">
        <v>525</v>
      </c>
    </row>
    <row r="400" spans="1:65" s="13" customFormat="1" ht="11.25">
      <c r="B400" s="207"/>
      <c r="C400" s="208"/>
      <c r="D400" s="209" t="s">
        <v>173</v>
      </c>
      <c r="E400" s="210" t="s">
        <v>20</v>
      </c>
      <c r="F400" s="211" t="s">
        <v>176</v>
      </c>
      <c r="G400" s="208"/>
      <c r="H400" s="210" t="s">
        <v>20</v>
      </c>
      <c r="I400" s="212"/>
      <c r="J400" s="208"/>
      <c r="K400" s="208"/>
      <c r="L400" s="213"/>
      <c r="M400" s="214"/>
      <c r="N400" s="215"/>
      <c r="O400" s="215"/>
      <c r="P400" s="215"/>
      <c r="Q400" s="215"/>
      <c r="R400" s="215"/>
      <c r="S400" s="215"/>
      <c r="T400" s="216"/>
      <c r="AT400" s="217" t="s">
        <v>173</v>
      </c>
      <c r="AU400" s="217" t="s">
        <v>82</v>
      </c>
      <c r="AV400" s="13" t="s">
        <v>80</v>
      </c>
      <c r="AW400" s="13" t="s">
        <v>34</v>
      </c>
      <c r="AX400" s="13" t="s">
        <v>73</v>
      </c>
      <c r="AY400" s="217" t="s">
        <v>163</v>
      </c>
    </row>
    <row r="401" spans="1:65" s="14" customFormat="1" ht="11.25">
      <c r="B401" s="218"/>
      <c r="C401" s="219"/>
      <c r="D401" s="209" t="s">
        <v>173</v>
      </c>
      <c r="E401" s="220" t="s">
        <v>20</v>
      </c>
      <c r="F401" s="221" t="s">
        <v>526</v>
      </c>
      <c r="G401" s="219"/>
      <c r="H401" s="222">
        <v>19</v>
      </c>
      <c r="I401" s="223"/>
      <c r="J401" s="219"/>
      <c r="K401" s="219"/>
      <c r="L401" s="224"/>
      <c r="M401" s="225"/>
      <c r="N401" s="226"/>
      <c r="O401" s="226"/>
      <c r="P401" s="226"/>
      <c r="Q401" s="226"/>
      <c r="R401" s="226"/>
      <c r="S401" s="226"/>
      <c r="T401" s="227"/>
      <c r="AT401" s="228" t="s">
        <v>173</v>
      </c>
      <c r="AU401" s="228" t="s">
        <v>82</v>
      </c>
      <c r="AV401" s="14" t="s">
        <v>82</v>
      </c>
      <c r="AW401" s="14" t="s">
        <v>34</v>
      </c>
      <c r="AX401" s="14" t="s">
        <v>80</v>
      </c>
      <c r="AY401" s="228" t="s">
        <v>163</v>
      </c>
    </row>
    <row r="402" spans="1:65" s="2" customFormat="1" ht="14.45" customHeight="1">
      <c r="A402" s="36"/>
      <c r="B402" s="37"/>
      <c r="C402" s="194" t="s">
        <v>527</v>
      </c>
      <c r="D402" s="194" t="s">
        <v>166</v>
      </c>
      <c r="E402" s="195" t="s">
        <v>528</v>
      </c>
      <c r="F402" s="196" t="s">
        <v>529</v>
      </c>
      <c r="G402" s="197" t="s">
        <v>185</v>
      </c>
      <c r="H402" s="198">
        <v>24.5</v>
      </c>
      <c r="I402" s="199"/>
      <c r="J402" s="200">
        <f>ROUND(I402*H402,2)</f>
        <v>0</v>
      </c>
      <c r="K402" s="196" t="s">
        <v>170</v>
      </c>
      <c r="L402" s="41"/>
      <c r="M402" s="201" t="s">
        <v>20</v>
      </c>
      <c r="N402" s="202" t="s">
        <v>44</v>
      </c>
      <c r="O402" s="66"/>
      <c r="P402" s="203">
        <f>O402*H402</f>
        <v>0</v>
      </c>
      <c r="Q402" s="203">
        <v>0.10098</v>
      </c>
      <c r="R402" s="203">
        <f>Q402*H402</f>
        <v>2.4740099999999998</v>
      </c>
      <c r="S402" s="203">
        <v>0</v>
      </c>
      <c r="T402" s="204">
        <f>S402*H402</f>
        <v>0</v>
      </c>
      <c r="U402" s="36"/>
      <c r="V402" s="36"/>
      <c r="W402" s="36"/>
      <c r="X402" s="36"/>
      <c r="Y402" s="36"/>
      <c r="Z402" s="36"/>
      <c r="AA402" s="36"/>
      <c r="AB402" s="36"/>
      <c r="AC402" s="36"/>
      <c r="AD402" s="36"/>
      <c r="AE402" s="36"/>
      <c r="AR402" s="205" t="s">
        <v>171</v>
      </c>
      <c r="AT402" s="205" t="s">
        <v>166</v>
      </c>
      <c r="AU402" s="205" t="s">
        <v>82</v>
      </c>
      <c r="AY402" s="19" t="s">
        <v>163</v>
      </c>
      <c r="BE402" s="206">
        <f>IF(N402="základní",J402,0)</f>
        <v>0</v>
      </c>
      <c r="BF402" s="206">
        <f>IF(N402="snížená",J402,0)</f>
        <v>0</v>
      </c>
      <c r="BG402" s="206">
        <f>IF(N402="zákl. přenesená",J402,0)</f>
        <v>0</v>
      </c>
      <c r="BH402" s="206">
        <f>IF(N402="sníž. přenesená",J402,0)</f>
        <v>0</v>
      </c>
      <c r="BI402" s="206">
        <f>IF(N402="nulová",J402,0)</f>
        <v>0</v>
      </c>
      <c r="BJ402" s="19" t="s">
        <v>80</v>
      </c>
      <c r="BK402" s="206">
        <f>ROUND(I402*H402,2)</f>
        <v>0</v>
      </c>
      <c r="BL402" s="19" t="s">
        <v>171</v>
      </c>
      <c r="BM402" s="205" t="s">
        <v>530</v>
      </c>
    </row>
    <row r="403" spans="1:65" s="2" customFormat="1" ht="39">
      <c r="A403" s="36"/>
      <c r="B403" s="37"/>
      <c r="C403" s="38"/>
      <c r="D403" s="209" t="s">
        <v>187</v>
      </c>
      <c r="E403" s="38"/>
      <c r="F403" s="240" t="s">
        <v>531</v>
      </c>
      <c r="G403" s="38"/>
      <c r="H403" s="38"/>
      <c r="I403" s="117"/>
      <c r="J403" s="38"/>
      <c r="K403" s="38"/>
      <c r="L403" s="41"/>
      <c r="M403" s="241"/>
      <c r="N403" s="242"/>
      <c r="O403" s="66"/>
      <c r="P403" s="66"/>
      <c r="Q403" s="66"/>
      <c r="R403" s="66"/>
      <c r="S403" s="66"/>
      <c r="T403" s="67"/>
      <c r="U403" s="36"/>
      <c r="V403" s="36"/>
      <c r="W403" s="36"/>
      <c r="X403" s="36"/>
      <c r="Y403" s="36"/>
      <c r="Z403" s="36"/>
      <c r="AA403" s="36"/>
      <c r="AB403" s="36"/>
      <c r="AC403" s="36"/>
      <c r="AD403" s="36"/>
      <c r="AE403" s="36"/>
      <c r="AT403" s="19" t="s">
        <v>187</v>
      </c>
      <c r="AU403" s="19" t="s">
        <v>82</v>
      </c>
    </row>
    <row r="404" spans="1:65" s="13" customFormat="1" ht="11.25">
      <c r="B404" s="207"/>
      <c r="C404" s="208"/>
      <c r="D404" s="209" t="s">
        <v>173</v>
      </c>
      <c r="E404" s="210" t="s">
        <v>20</v>
      </c>
      <c r="F404" s="211" t="s">
        <v>252</v>
      </c>
      <c r="G404" s="208"/>
      <c r="H404" s="210" t="s">
        <v>20</v>
      </c>
      <c r="I404" s="212"/>
      <c r="J404" s="208"/>
      <c r="K404" s="208"/>
      <c r="L404" s="213"/>
      <c r="M404" s="214"/>
      <c r="N404" s="215"/>
      <c r="O404" s="215"/>
      <c r="P404" s="215"/>
      <c r="Q404" s="215"/>
      <c r="R404" s="215"/>
      <c r="S404" s="215"/>
      <c r="T404" s="216"/>
      <c r="AT404" s="217" t="s">
        <v>173</v>
      </c>
      <c r="AU404" s="217" t="s">
        <v>82</v>
      </c>
      <c r="AV404" s="13" t="s">
        <v>80</v>
      </c>
      <c r="AW404" s="13" t="s">
        <v>34</v>
      </c>
      <c r="AX404" s="13" t="s">
        <v>73</v>
      </c>
      <c r="AY404" s="217" t="s">
        <v>163</v>
      </c>
    </row>
    <row r="405" spans="1:65" s="13" customFormat="1" ht="11.25">
      <c r="B405" s="207"/>
      <c r="C405" s="208"/>
      <c r="D405" s="209" t="s">
        <v>173</v>
      </c>
      <c r="E405" s="210" t="s">
        <v>20</v>
      </c>
      <c r="F405" s="211" t="s">
        <v>532</v>
      </c>
      <c r="G405" s="208"/>
      <c r="H405" s="210" t="s">
        <v>20</v>
      </c>
      <c r="I405" s="212"/>
      <c r="J405" s="208"/>
      <c r="K405" s="208"/>
      <c r="L405" s="213"/>
      <c r="M405" s="214"/>
      <c r="N405" s="215"/>
      <c r="O405" s="215"/>
      <c r="P405" s="215"/>
      <c r="Q405" s="215"/>
      <c r="R405" s="215"/>
      <c r="S405" s="215"/>
      <c r="T405" s="216"/>
      <c r="AT405" s="217" t="s">
        <v>173</v>
      </c>
      <c r="AU405" s="217" t="s">
        <v>82</v>
      </c>
      <c r="AV405" s="13" t="s">
        <v>80</v>
      </c>
      <c r="AW405" s="13" t="s">
        <v>34</v>
      </c>
      <c r="AX405" s="13" t="s">
        <v>73</v>
      </c>
      <c r="AY405" s="217" t="s">
        <v>163</v>
      </c>
    </row>
    <row r="406" spans="1:65" s="14" customFormat="1" ht="11.25">
      <c r="B406" s="218"/>
      <c r="C406" s="219"/>
      <c r="D406" s="209" t="s">
        <v>173</v>
      </c>
      <c r="E406" s="220" t="s">
        <v>20</v>
      </c>
      <c r="F406" s="221" t="s">
        <v>533</v>
      </c>
      <c r="G406" s="219"/>
      <c r="H406" s="222">
        <v>24.5</v>
      </c>
      <c r="I406" s="223"/>
      <c r="J406" s="219"/>
      <c r="K406" s="219"/>
      <c r="L406" s="224"/>
      <c r="M406" s="225"/>
      <c r="N406" s="226"/>
      <c r="O406" s="226"/>
      <c r="P406" s="226"/>
      <c r="Q406" s="226"/>
      <c r="R406" s="226"/>
      <c r="S406" s="226"/>
      <c r="T406" s="227"/>
      <c r="AT406" s="228" t="s">
        <v>173</v>
      </c>
      <c r="AU406" s="228" t="s">
        <v>82</v>
      </c>
      <c r="AV406" s="14" t="s">
        <v>82</v>
      </c>
      <c r="AW406" s="14" t="s">
        <v>34</v>
      </c>
      <c r="AX406" s="14" t="s">
        <v>80</v>
      </c>
      <c r="AY406" s="228" t="s">
        <v>163</v>
      </c>
    </row>
    <row r="407" spans="1:65" s="2" customFormat="1" ht="14.45" customHeight="1">
      <c r="A407" s="36"/>
      <c r="B407" s="37"/>
      <c r="C407" s="194" t="s">
        <v>534</v>
      </c>
      <c r="D407" s="194" t="s">
        <v>166</v>
      </c>
      <c r="E407" s="195" t="s">
        <v>535</v>
      </c>
      <c r="F407" s="196" t="s">
        <v>536</v>
      </c>
      <c r="G407" s="197" t="s">
        <v>245</v>
      </c>
      <c r="H407" s="198">
        <v>33</v>
      </c>
      <c r="I407" s="199"/>
      <c r="J407" s="200">
        <f>ROUND(I407*H407,2)</f>
        <v>0</v>
      </c>
      <c r="K407" s="196" t="s">
        <v>20</v>
      </c>
      <c r="L407" s="41"/>
      <c r="M407" s="201" t="s">
        <v>20</v>
      </c>
      <c r="N407" s="202" t="s">
        <v>44</v>
      </c>
      <c r="O407" s="66"/>
      <c r="P407" s="203">
        <f>O407*H407</f>
        <v>0</v>
      </c>
      <c r="Q407" s="203">
        <v>0</v>
      </c>
      <c r="R407" s="203">
        <f>Q407*H407</f>
        <v>0</v>
      </c>
      <c r="S407" s="203">
        <v>0</v>
      </c>
      <c r="T407" s="204">
        <f>S407*H407</f>
        <v>0</v>
      </c>
      <c r="U407" s="36"/>
      <c r="V407" s="36"/>
      <c r="W407" s="36"/>
      <c r="X407" s="36"/>
      <c r="Y407" s="36"/>
      <c r="Z407" s="36"/>
      <c r="AA407" s="36"/>
      <c r="AB407" s="36"/>
      <c r="AC407" s="36"/>
      <c r="AD407" s="36"/>
      <c r="AE407" s="36"/>
      <c r="AR407" s="205" t="s">
        <v>171</v>
      </c>
      <c r="AT407" s="205" t="s">
        <v>166</v>
      </c>
      <c r="AU407" s="205" t="s">
        <v>82</v>
      </c>
      <c r="AY407" s="19" t="s">
        <v>163</v>
      </c>
      <c r="BE407" s="206">
        <f>IF(N407="základní",J407,0)</f>
        <v>0</v>
      </c>
      <c r="BF407" s="206">
        <f>IF(N407="snížená",J407,0)</f>
        <v>0</v>
      </c>
      <c r="BG407" s="206">
        <f>IF(N407="zákl. přenesená",J407,0)</f>
        <v>0</v>
      </c>
      <c r="BH407" s="206">
        <f>IF(N407="sníž. přenesená",J407,0)</f>
        <v>0</v>
      </c>
      <c r="BI407" s="206">
        <f>IF(N407="nulová",J407,0)</f>
        <v>0</v>
      </c>
      <c r="BJ407" s="19" t="s">
        <v>80</v>
      </c>
      <c r="BK407" s="206">
        <f>ROUND(I407*H407,2)</f>
        <v>0</v>
      </c>
      <c r="BL407" s="19" t="s">
        <v>171</v>
      </c>
      <c r="BM407" s="205" t="s">
        <v>537</v>
      </c>
    </row>
    <row r="408" spans="1:65" s="13" customFormat="1" ht="11.25">
      <c r="B408" s="207"/>
      <c r="C408" s="208"/>
      <c r="D408" s="209" t="s">
        <v>173</v>
      </c>
      <c r="E408" s="210" t="s">
        <v>20</v>
      </c>
      <c r="F408" s="211" t="s">
        <v>176</v>
      </c>
      <c r="G408" s="208"/>
      <c r="H408" s="210" t="s">
        <v>20</v>
      </c>
      <c r="I408" s="212"/>
      <c r="J408" s="208"/>
      <c r="K408" s="208"/>
      <c r="L408" s="213"/>
      <c r="M408" s="214"/>
      <c r="N408" s="215"/>
      <c r="O408" s="215"/>
      <c r="P408" s="215"/>
      <c r="Q408" s="215"/>
      <c r="R408" s="215"/>
      <c r="S408" s="215"/>
      <c r="T408" s="216"/>
      <c r="AT408" s="217" t="s">
        <v>173</v>
      </c>
      <c r="AU408" s="217" t="s">
        <v>82</v>
      </c>
      <c r="AV408" s="13" t="s">
        <v>80</v>
      </c>
      <c r="AW408" s="13" t="s">
        <v>34</v>
      </c>
      <c r="AX408" s="13" t="s">
        <v>73</v>
      </c>
      <c r="AY408" s="217" t="s">
        <v>163</v>
      </c>
    </row>
    <row r="409" spans="1:65" s="14" customFormat="1" ht="11.25">
      <c r="B409" s="218"/>
      <c r="C409" s="219"/>
      <c r="D409" s="209" t="s">
        <v>173</v>
      </c>
      <c r="E409" s="220" t="s">
        <v>20</v>
      </c>
      <c r="F409" s="221" t="s">
        <v>538</v>
      </c>
      <c r="G409" s="219"/>
      <c r="H409" s="222">
        <v>33</v>
      </c>
      <c r="I409" s="223"/>
      <c r="J409" s="219"/>
      <c r="K409" s="219"/>
      <c r="L409" s="224"/>
      <c r="M409" s="225"/>
      <c r="N409" s="226"/>
      <c r="O409" s="226"/>
      <c r="P409" s="226"/>
      <c r="Q409" s="226"/>
      <c r="R409" s="226"/>
      <c r="S409" s="226"/>
      <c r="T409" s="227"/>
      <c r="AT409" s="228" t="s">
        <v>173</v>
      </c>
      <c r="AU409" s="228" t="s">
        <v>82</v>
      </c>
      <c r="AV409" s="14" t="s">
        <v>82</v>
      </c>
      <c r="AW409" s="14" t="s">
        <v>34</v>
      </c>
      <c r="AX409" s="14" t="s">
        <v>80</v>
      </c>
      <c r="AY409" s="228" t="s">
        <v>163</v>
      </c>
    </row>
    <row r="410" spans="1:65" s="12" customFormat="1" ht="22.9" customHeight="1">
      <c r="B410" s="178"/>
      <c r="C410" s="179"/>
      <c r="D410" s="180" t="s">
        <v>72</v>
      </c>
      <c r="E410" s="192" t="s">
        <v>232</v>
      </c>
      <c r="F410" s="192" t="s">
        <v>539</v>
      </c>
      <c r="G410" s="179"/>
      <c r="H410" s="179"/>
      <c r="I410" s="182"/>
      <c r="J410" s="193">
        <f>BK410</f>
        <v>0</v>
      </c>
      <c r="K410" s="179"/>
      <c r="L410" s="184"/>
      <c r="M410" s="185"/>
      <c r="N410" s="186"/>
      <c r="O410" s="186"/>
      <c r="P410" s="187">
        <f>SUM(P411:P697)</f>
        <v>0</v>
      </c>
      <c r="Q410" s="186"/>
      <c r="R410" s="187">
        <f>SUM(R411:R697)</f>
        <v>0.32996997750000001</v>
      </c>
      <c r="S410" s="186"/>
      <c r="T410" s="188">
        <f>SUM(T411:T697)</f>
        <v>86.028862999999987</v>
      </c>
      <c r="AR410" s="189" t="s">
        <v>80</v>
      </c>
      <c r="AT410" s="190" t="s">
        <v>72</v>
      </c>
      <c r="AU410" s="190" t="s">
        <v>80</v>
      </c>
      <c r="AY410" s="189" t="s">
        <v>163</v>
      </c>
      <c r="BK410" s="191">
        <f>SUM(BK411:BK697)</f>
        <v>0</v>
      </c>
    </row>
    <row r="411" spans="1:65" s="2" customFormat="1" ht="28.5" customHeight="1">
      <c r="A411" s="36"/>
      <c r="B411" s="37"/>
      <c r="C411" s="194" t="s">
        <v>540</v>
      </c>
      <c r="D411" s="194" t="s">
        <v>166</v>
      </c>
      <c r="E411" s="195" t="s">
        <v>541</v>
      </c>
      <c r="F411" s="196" t="s">
        <v>542</v>
      </c>
      <c r="G411" s="197" t="s">
        <v>185</v>
      </c>
      <c r="H411" s="198">
        <v>723.6</v>
      </c>
      <c r="I411" s="199"/>
      <c r="J411" s="200">
        <f>ROUND(I411*H411,2)</f>
        <v>0</v>
      </c>
      <c r="K411" s="196" t="s">
        <v>170</v>
      </c>
      <c r="L411" s="41"/>
      <c r="M411" s="201" t="s">
        <v>20</v>
      </c>
      <c r="N411" s="202" t="s">
        <v>44</v>
      </c>
      <c r="O411" s="66"/>
      <c r="P411" s="203">
        <f>O411*H411</f>
        <v>0</v>
      </c>
      <c r="Q411" s="203">
        <v>0</v>
      </c>
      <c r="R411" s="203">
        <f>Q411*H411</f>
        <v>0</v>
      </c>
      <c r="S411" s="203">
        <v>0</v>
      </c>
      <c r="T411" s="204">
        <f>S411*H411</f>
        <v>0</v>
      </c>
      <c r="U411" s="36"/>
      <c r="V411" s="36"/>
      <c r="W411" s="36"/>
      <c r="X411" s="36"/>
      <c r="Y411" s="36"/>
      <c r="Z411" s="36"/>
      <c r="AA411" s="36"/>
      <c r="AB411" s="36"/>
      <c r="AC411" s="36"/>
      <c r="AD411" s="36"/>
      <c r="AE411" s="36"/>
      <c r="AR411" s="205" t="s">
        <v>171</v>
      </c>
      <c r="AT411" s="205" t="s">
        <v>166</v>
      </c>
      <c r="AU411" s="205" t="s">
        <v>82</v>
      </c>
      <c r="AY411" s="19" t="s">
        <v>163</v>
      </c>
      <c r="BE411" s="206">
        <f>IF(N411="základní",J411,0)</f>
        <v>0</v>
      </c>
      <c r="BF411" s="206">
        <f>IF(N411="snížená",J411,0)</f>
        <v>0</v>
      </c>
      <c r="BG411" s="206">
        <f>IF(N411="zákl. přenesená",J411,0)</f>
        <v>0</v>
      </c>
      <c r="BH411" s="206">
        <f>IF(N411="sníž. přenesená",J411,0)</f>
        <v>0</v>
      </c>
      <c r="BI411" s="206">
        <f>IF(N411="nulová",J411,0)</f>
        <v>0</v>
      </c>
      <c r="BJ411" s="19" t="s">
        <v>80</v>
      </c>
      <c r="BK411" s="206">
        <f>ROUND(I411*H411,2)</f>
        <v>0</v>
      </c>
      <c r="BL411" s="19" t="s">
        <v>171</v>
      </c>
      <c r="BM411" s="205" t="s">
        <v>543</v>
      </c>
    </row>
    <row r="412" spans="1:65" s="2" customFormat="1" ht="58.5">
      <c r="A412" s="36"/>
      <c r="B412" s="37"/>
      <c r="C412" s="38"/>
      <c r="D412" s="209" t="s">
        <v>187</v>
      </c>
      <c r="E412" s="38"/>
      <c r="F412" s="240" t="s">
        <v>544</v>
      </c>
      <c r="G412" s="38"/>
      <c r="H412" s="38"/>
      <c r="I412" s="117"/>
      <c r="J412" s="38"/>
      <c r="K412" s="38"/>
      <c r="L412" s="41"/>
      <c r="M412" s="241"/>
      <c r="N412" s="242"/>
      <c r="O412" s="66"/>
      <c r="P412" s="66"/>
      <c r="Q412" s="66"/>
      <c r="R412" s="66"/>
      <c r="S412" s="66"/>
      <c r="T412" s="67"/>
      <c r="U412" s="36"/>
      <c r="V412" s="36"/>
      <c r="W412" s="36"/>
      <c r="X412" s="36"/>
      <c r="Y412" s="36"/>
      <c r="Z412" s="36"/>
      <c r="AA412" s="36"/>
      <c r="AB412" s="36"/>
      <c r="AC412" s="36"/>
      <c r="AD412" s="36"/>
      <c r="AE412" s="36"/>
      <c r="AT412" s="19" t="s">
        <v>187</v>
      </c>
      <c r="AU412" s="19" t="s">
        <v>82</v>
      </c>
    </row>
    <row r="413" spans="1:65" s="13" customFormat="1" ht="11.25">
      <c r="B413" s="207"/>
      <c r="C413" s="208"/>
      <c r="D413" s="209" t="s">
        <v>173</v>
      </c>
      <c r="E413" s="210" t="s">
        <v>20</v>
      </c>
      <c r="F413" s="211" t="s">
        <v>482</v>
      </c>
      <c r="G413" s="208"/>
      <c r="H413" s="210" t="s">
        <v>20</v>
      </c>
      <c r="I413" s="212"/>
      <c r="J413" s="208"/>
      <c r="K413" s="208"/>
      <c r="L413" s="213"/>
      <c r="M413" s="214"/>
      <c r="N413" s="215"/>
      <c r="O413" s="215"/>
      <c r="P413" s="215"/>
      <c r="Q413" s="215"/>
      <c r="R413" s="215"/>
      <c r="S413" s="215"/>
      <c r="T413" s="216"/>
      <c r="AT413" s="217" t="s">
        <v>173</v>
      </c>
      <c r="AU413" s="217" t="s">
        <v>82</v>
      </c>
      <c r="AV413" s="13" t="s">
        <v>80</v>
      </c>
      <c r="AW413" s="13" t="s">
        <v>34</v>
      </c>
      <c r="AX413" s="13" t="s">
        <v>73</v>
      </c>
      <c r="AY413" s="217" t="s">
        <v>163</v>
      </c>
    </row>
    <row r="414" spans="1:65" s="14" customFormat="1" ht="11.25">
      <c r="B414" s="218"/>
      <c r="C414" s="219"/>
      <c r="D414" s="209" t="s">
        <v>173</v>
      </c>
      <c r="E414" s="220" t="s">
        <v>20</v>
      </c>
      <c r="F414" s="221" t="s">
        <v>545</v>
      </c>
      <c r="G414" s="219"/>
      <c r="H414" s="222">
        <v>723.6</v>
      </c>
      <c r="I414" s="223"/>
      <c r="J414" s="219"/>
      <c r="K414" s="219"/>
      <c r="L414" s="224"/>
      <c r="M414" s="225"/>
      <c r="N414" s="226"/>
      <c r="O414" s="226"/>
      <c r="P414" s="226"/>
      <c r="Q414" s="226"/>
      <c r="R414" s="226"/>
      <c r="S414" s="226"/>
      <c r="T414" s="227"/>
      <c r="AT414" s="228" t="s">
        <v>173</v>
      </c>
      <c r="AU414" s="228" t="s">
        <v>82</v>
      </c>
      <c r="AV414" s="14" t="s">
        <v>82</v>
      </c>
      <c r="AW414" s="14" t="s">
        <v>34</v>
      </c>
      <c r="AX414" s="14" t="s">
        <v>80</v>
      </c>
      <c r="AY414" s="228" t="s">
        <v>163</v>
      </c>
    </row>
    <row r="415" spans="1:65" s="2" customFormat="1" ht="28.5" customHeight="1">
      <c r="A415" s="36"/>
      <c r="B415" s="37"/>
      <c r="C415" s="194" t="s">
        <v>546</v>
      </c>
      <c r="D415" s="194" t="s">
        <v>166</v>
      </c>
      <c r="E415" s="195" t="s">
        <v>547</v>
      </c>
      <c r="F415" s="196" t="s">
        <v>548</v>
      </c>
      <c r="G415" s="197" t="s">
        <v>185</v>
      </c>
      <c r="H415" s="198">
        <v>36180</v>
      </c>
      <c r="I415" s="199"/>
      <c r="J415" s="200">
        <f>ROUND(I415*H415,2)</f>
        <v>0</v>
      </c>
      <c r="K415" s="196" t="s">
        <v>170</v>
      </c>
      <c r="L415" s="41"/>
      <c r="M415" s="201" t="s">
        <v>20</v>
      </c>
      <c r="N415" s="202" t="s">
        <v>44</v>
      </c>
      <c r="O415" s="66"/>
      <c r="P415" s="203">
        <f>O415*H415</f>
        <v>0</v>
      </c>
      <c r="Q415" s="203">
        <v>0</v>
      </c>
      <c r="R415" s="203">
        <f>Q415*H415</f>
        <v>0</v>
      </c>
      <c r="S415" s="203">
        <v>0</v>
      </c>
      <c r="T415" s="204">
        <f>S415*H415</f>
        <v>0</v>
      </c>
      <c r="U415" s="36"/>
      <c r="V415" s="36"/>
      <c r="W415" s="36"/>
      <c r="X415" s="36"/>
      <c r="Y415" s="36"/>
      <c r="Z415" s="36"/>
      <c r="AA415" s="36"/>
      <c r="AB415" s="36"/>
      <c r="AC415" s="36"/>
      <c r="AD415" s="36"/>
      <c r="AE415" s="36"/>
      <c r="AR415" s="205" t="s">
        <v>171</v>
      </c>
      <c r="AT415" s="205" t="s">
        <v>166</v>
      </c>
      <c r="AU415" s="205" t="s">
        <v>82</v>
      </c>
      <c r="AY415" s="19" t="s">
        <v>163</v>
      </c>
      <c r="BE415" s="206">
        <f>IF(N415="základní",J415,0)</f>
        <v>0</v>
      </c>
      <c r="BF415" s="206">
        <f>IF(N415="snížená",J415,0)</f>
        <v>0</v>
      </c>
      <c r="BG415" s="206">
        <f>IF(N415="zákl. přenesená",J415,0)</f>
        <v>0</v>
      </c>
      <c r="BH415" s="206">
        <f>IF(N415="sníž. přenesená",J415,0)</f>
        <v>0</v>
      </c>
      <c r="BI415" s="206">
        <f>IF(N415="nulová",J415,0)</f>
        <v>0</v>
      </c>
      <c r="BJ415" s="19" t="s">
        <v>80</v>
      </c>
      <c r="BK415" s="206">
        <f>ROUND(I415*H415,2)</f>
        <v>0</v>
      </c>
      <c r="BL415" s="19" t="s">
        <v>171</v>
      </c>
      <c r="BM415" s="205" t="s">
        <v>549</v>
      </c>
    </row>
    <row r="416" spans="1:65" s="2" customFormat="1" ht="58.5">
      <c r="A416" s="36"/>
      <c r="B416" s="37"/>
      <c r="C416" s="38"/>
      <c r="D416" s="209" t="s">
        <v>187</v>
      </c>
      <c r="E416" s="38"/>
      <c r="F416" s="240" t="s">
        <v>544</v>
      </c>
      <c r="G416" s="38"/>
      <c r="H416" s="38"/>
      <c r="I416" s="117"/>
      <c r="J416" s="38"/>
      <c r="K416" s="38"/>
      <c r="L416" s="41"/>
      <c r="M416" s="241"/>
      <c r="N416" s="242"/>
      <c r="O416" s="66"/>
      <c r="P416" s="66"/>
      <c r="Q416" s="66"/>
      <c r="R416" s="66"/>
      <c r="S416" s="66"/>
      <c r="T416" s="67"/>
      <c r="U416" s="36"/>
      <c r="V416" s="36"/>
      <c r="W416" s="36"/>
      <c r="X416" s="36"/>
      <c r="Y416" s="36"/>
      <c r="Z416" s="36"/>
      <c r="AA416" s="36"/>
      <c r="AB416" s="36"/>
      <c r="AC416" s="36"/>
      <c r="AD416" s="36"/>
      <c r="AE416" s="36"/>
      <c r="AT416" s="19" t="s">
        <v>187</v>
      </c>
      <c r="AU416" s="19" t="s">
        <v>82</v>
      </c>
    </row>
    <row r="417" spans="1:65" s="14" customFormat="1" ht="11.25">
      <c r="B417" s="218"/>
      <c r="C417" s="219"/>
      <c r="D417" s="209" t="s">
        <v>173</v>
      </c>
      <c r="E417" s="219"/>
      <c r="F417" s="221" t="s">
        <v>550</v>
      </c>
      <c r="G417" s="219"/>
      <c r="H417" s="222">
        <v>36180</v>
      </c>
      <c r="I417" s="223"/>
      <c r="J417" s="219"/>
      <c r="K417" s="219"/>
      <c r="L417" s="224"/>
      <c r="M417" s="225"/>
      <c r="N417" s="226"/>
      <c r="O417" s="226"/>
      <c r="P417" s="226"/>
      <c r="Q417" s="226"/>
      <c r="R417" s="226"/>
      <c r="S417" s="226"/>
      <c r="T417" s="227"/>
      <c r="AT417" s="228" t="s">
        <v>173</v>
      </c>
      <c r="AU417" s="228" t="s">
        <v>82</v>
      </c>
      <c r="AV417" s="14" t="s">
        <v>82</v>
      </c>
      <c r="AW417" s="14" t="s">
        <v>4</v>
      </c>
      <c r="AX417" s="14" t="s">
        <v>80</v>
      </c>
      <c r="AY417" s="228" t="s">
        <v>163</v>
      </c>
    </row>
    <row r="418" spans="1:65" s="2" customFormat="1" ht="25.5" customHeight="1">
      <c r="A418" s="36"/>
      <c r="B418" s="37"/>
      <c r="C418" s="194" t="s">
        <v>551</v>
      </c>
      <c r="D418" s="194" t="s">
        <v>166</v>
      </c>
      <c r="E418" s="195" t="s">
        <v>552</v>
      </c>
      <c r="F418" s="196" t="s">
        <v>553</v>
      </c>
      <c r="G418" s="197" t="s">
        <v>185</v>
      </c>
      <c r="H418" s="198">
        <v>723.6</v>
      </c>
      <c r="I418" s="199"/>
      <c r="J418" s="200">
        <f>ROUND(I418*H418,2)</f>
        <v>0</v>
      </c>
      <c r="K418" s="196" t="s">
        <v>170</v>
      </c>
      <c r="L418" s="41"/>
      <c r="M418" s="201" t="s">
        <v>20</v>
      </c>
      <c r="N418" s="202" t="s">
        <v>44</v>
      </c>
      <c r="O418" s="66"/>
      <c r="P418" s="203">
        <f>O418*H418</f>
        <v>0</v>
      </c>
      <c r="Q418" s="203">
        <v>0</v>
      </c>
      <c r="R418" s="203">
        <f>Q418*H418</f>
        <v>0</v>
      </c>
      <c r="S418" s="203">
        <v>0</v>
      </c>
      <c r="T418" s="204">
        <f>S418*H418</f>
        <v>0</v>
      </c>
      <c r="U418" s="36"/>
      <c r="V418" s="36"/>
      <c r="W418" s="36"/>
      <c r="X418" s="36"/>
      <c r="Y418" s="36"/>
      <c r="Z418" s="36"/>
      <c r="AA418" s="36"/>
      <c r="AB418" s="36"/>
      <c r="AC418" s="36"/>
      <c r="AD418" s="36"/>
      <c r="AE418" s="36"/>
      <c r="AR418" s="205" t="s">
        <v>171</v>
      </c>
      <c r="AT418" s="205" t="s">
        <v>166</v>
      </c>
      <c r="AU418" s="205" t="s">
        <v>82</v>
      </c>
      <c r="AY418" s="19" t="s">
        <v>163</v>
      </c>
      <c r="BE418" s="206">
        <f>IF(N418="základní",J418,0)</f>
        <v>0</v>
      </c>
      <c r="BF418" s="206">
        <f>IF(N418="snížená",J418,0)</f>
        <v>0</v>
      </c>
      <c r="BG418" s="206">
        <f>IF(N418="zákl. přenesená",J418,0)</f>
        <v>0</v>
      </c>
      <c r="BH418" s="206">
        <f>IF(N418="sníž. přenesená",J418,0)</f>
        <v>0</v>
      </c>
      <c r="BI418" s="206">
        <f>IF(N418="nulová",J418,0)</f>
        <v>0</v>
      </c>
      <c r="BJ418" s="19" t="s">
        <v>80</v>
      </c>
      <c r="BK418" s="206">
        <f>ROUND(I418*H418,2)</f>
        <v>0</v>
      </c>
      <c r="BL418" s="19" t="s">
        <v>171</v>
      </c>
      <c r="BM418" s="205" t="s">
        <v>554</v>
      </c>
    </row>
    <row r="419" spans="1:65" s="2" customFormat="1" ht="29.25">
      <c r="A419" s="36"/>
      <c r="B419" s="37"/>
      <c r="C419" s="38"/>
      <c r="D419" s="209" t="s">
        <v>187</v>
      </c>
      <c r="E419" s="38"/>
      <c r="F419" s="240" t="s">
        <v>555</v>
      </c>
      <c r="G419" s="38"/>
      <c r="H419" s="38"/>
      <c r="I419" s="117"/>
      <c r="J419" s="38"/>
      <c r="K419" s="38"/>
      <c r="L419" s="41"/>
      <c r="M419" s="241"/>
      <c r="N419" s="242"/>
      <c r="O419" s="66"/>
      <c r="P419" s="66"/>
      <c r="Q419" s="66"/>
      <c r="R419" s="66"/>
      <c r="S419" s="66"/>
      <c r="T419" s="67"/>
      <c r="U419" s="36"/>
      <c r="V419" s="36"/>
      <c r="W419" s="36"/>
      <c r="X419" s="36"/>
      <c r="Y419" s="36"/>
      <c r="Z419" s="36"/>
      <c r="AA419" s="36"/>
      <c r="AB419" s="36"/>
      <c r="AC419" s="36"/>
      <c r="AD419" s="36"/>
      <c r="AE419" s="36"/>
      <c r="AT419" s="19" t="s">
        <v>187</v>
      </c>
      <c r="AU419" s="19" t="s">
        <v>82</v>
      </c>
    </row>
    <row r="420" spans="1:65" s="2" customFormat="1" ht="14.45" customHeight="1">
      <c r="A420" s="36"/>
      <c r="B420" s="37"/>
      <c r="C420" s="194" t="s">
        <v>556</v>
      </c>
      <c r="D420" s="194" t="s">
        <v>166</v>
      </c>
      <c r="E420" s="195" t="s">
        <v>557</v>
      </c>
      <c r="F420" s="196" t="s">
        <v>558</v>
      </c>
      <c r="G420" s="197" t="s">
        <v>185</v>
      </c>
      <c r="H420" s="198">
        <v>723</v>
      </c>
      <c r="I420" s="199"/>
      <c r="J420" s="200">
        <f>ROUND(I420*H420,2)</f>
        <v>0</v>
      </c>
      <c r="K420" s="196" t="s">
        <v>170</v>
      </c>
      <c r="L420" s="41"/>
      <c r="M420" s="201" t="s">
        <v>20</v>
      </c>
      <c r="N420" s="202" t="s">
        <v>44</v>
      </c>
      <c r="O420" s="66"/>
      <c r="P420" s="203">
        <f>O420*H420</f>
        <v>0</v>
      </c>
      <c r="Q420" s="203">
        <v>0</v>
      </c>
      <c r="R420" s="203">
        <f>Q420*H420</f>
        <v>0</v>
      </c>
      <c r="S420" s="203">
        <v>0</v>
      </c>
      <c r="T420" s="204">
        <f>S420*H420</f>
        <v>0</v>
      </c>
      <c r="U420" s="36"/>
      <c r="V420" s="36"/>
      <c r="W420" s="36"/>
      <c r="X420" s="36"/>
      <c r="Y420" s="36"/>
      <c r="Z420" s="36"/>
      <c r="AA420" s="36"/>
      <c r="AB420" s="36"/>
      <c r="AC420" s="36"/>
      <c r="AD420" s="36"/>
      <c r="AE420" s="36"/>
      <c r="AR420" s="205" t="s">
        <v>171</v>
      </c>
      <c r="AT420" s="205" t="s">
        <v>166</v>
      </c>
      <c r="AU420" s="205" t="s">
        <v>82</v>
      </c>
      <c r="AY420" s="19" t="s">
        <v>163</v>
      </c>
      <c r="BE420" s="206">
        <f>IF(N420="základní",J420,0)</f>
        <v>0</v>
      </c>
      <c r="BF420" s="206">
        <f>IF(N420="snížená",J420,0)</f>
        <v>0</v>
      </c>
      <c r="BG420" s="206">
        <f>IF(N420="zákl. přenesená",J420,0)</f>
        <v>0</v>
      </c>
      <c r="BH420" s="206">
        <f>IF(N420="sníž. přenesená",J420,0)</f>
        <v>0</v>
      </c>
      <c r="BI420" s="206">
        <f>IF(N420="nulová",J420,0)</f>
        <v>0</v>
      </c>
      <c r="BJ420" s="19" t="s">
        <v>80</v>
      </c>
      <c r="BK420" s="206">
        <f>ROUND(I420*H420,2)</f>
        <v>0</v>
      </c>
      <c r="BL420" s="19" t="s">
        <v>171</v>
      </c>
      <c r="BM420" s="205" t="s">
        <v>559</v>
      </c>
    </row>
    <row r="421" spans="1:65" s="2" customFormat="1" ht="39">
      <c r="A421" s="36"/>
      <c r="B421" s="37"/>
      <c r="C421" s="38"/>
      <c r="D421" s="209" t="s">
        <v>187</v>
      </c>
      <c r="E421" s="38"/>
      <c r="F421" s="240" t="s">
        <v>560</v>
      </c>
      <c r="G421" s="38"/>
      <c r="H421" s="38"/>
      <c r="I421" s="117"/>
      <c r="J421" s="38"/>
      <c r="K421" s="38"/>
      <c r="L421" s="41"/>
      <c r="M421" s="241"/>
      <c r="N421" s="242"/>
      <c r="O421" s="66"/>
      <c r="P421" s="66"/>
      <c r="Q421" s="66"/>
      <c r="R421" s="66"/>
      <c r="S421" s="66"/>
      <c r="T421" s="67"/>
      <c r="U421" s="36"/>
      <c r="V421" s="36"/>
      <c r="W421" s="36"/>
      <c r="X421" s="36"/>
      <c r="Y421" s="36"/>
      <c r="Z421" s="36"/>
      <c r="AA421" s="36"/>
      <c r="AB421" s="36"/>
      <c r="AC421" s="36"/>
      <c r="AD421" s="36"/>
      <c r="AE421" s="36"/>
      <c r="AT421" s="19" t="s">
        <v>187</v>
      </c>
      <c r="AU421" s="19" t="s">
        <v>82</v>
      </c>
    </row>
    <row r="422" spans="1:65" s="2" customFormat="1" ht="14.45" customHeight="1">
      <c r="A422" s="36"/>
      <c r="B422" s="37"/>
      <c r="C422" s="194" t="s">
        <v>561</v>
      </c>
      <c r="D422" s="194" t="s">
        <v>166</v>
      </c>
      <c r="E422" s="195" t="s">
        <v>562</v>
      </c>
      <c r="F422" s="196" t="s">
        <v>563</v>
      </c>
      <c r="G422" s="197" t="s">
        <v>185</v>
      </c>
      <c r="H422" s="198">
        <v>36150</v>
      </c>
      <c r="I422" s="199"/>
      <c r="J422" s="200">
        <f>ROUND(I422*H422,2)</f>
        <v>0</v>
      </c>
      <c r="K422" s="196" t="s">
        <v>170</v>
      </c>
      <c r="L422" s="41"/>
      <c r="M422" s="201" t="s">
        <v>20</v>
      </c>
      <c r="N422" s="202" t="s">
        <v>44</v>
      </c>
      <c r="O422" s="66"/>
      <c r="P422" s="203">
        <f>O422*H422</f>
        <v>0</v>
      </c>
      <c r="Q422" s="203">
        <v>0</v>
      </c>
      <c r="R422" s="203">
        <f>Q422*H422</f>
        <v>0</v>
      </c>
      <c r="S422" s="203">
        <v>0</v>
      </c>
      <c r="T422" s="204">
        <f>S422*H422</f>
        <v>0</v>
      </c>
      <c r="U422" s="36"/>
      <c r="V422" s="36"/>
      <c r="W422" s="36"/>
      <c r="X422" s="36"/>
      <c r="Y422" s="36"/>
      <c r="Z422" s="36"/>
      <c r="AA422" s="36"/>
      <c r="AB422" s="36"/>
      <c r="AC422" s="36"/>
      <c r="AD422" s="36"/>
      <c r="AE422" s="36"/>
      <c r="AR422" s="205" t="s">
        <v>171</v>
      </c>
      <c r="AT422" s="205" t="s">
        <v>166</v>
      </c>
      <c r="AU422" s="205" t="s">
        <v>82</v>
      </c>
      <c r="AY422" s="19" t="s">
        <v>163</v>
      </c>
      <c r="BE422" s="206">
        <f>IF(N422="základní",J422,0)</f>
        <v>0</v>
      </c>
      <c r="BF422" s="206">
        <f>IF(N422="snížená",J422,0)</f>
        <v>0</v>
      </c>
      <c r="BG422" s="206">
        <f>IF(N422="zákl. přenesená",J422,0)</f>
        <v>0</v>
      </c>
      <c r="BH422" s="206">
        <f>IF(N422="sníž. přenesená",J422,0)</f>
        <v>0</v>
      </c>
      <c r="BI422" s="206">
        <f>IF(N422="nulová",J422,0)</f>
        <v>0</v>
      </c>
      <c r="BJ422" s="19" t="s">
        <v>80</v>
      </c>
      <c r="BK422" s="206">
        <f>ROUND(I422*H422,2)</f>
        <v>0</v>
      </c>
      <c r="BL422" s="19" t="s">
        <v>171</v>
      </c>
      <c r="BM422" s="205" t="s">
        <v>564</v>
      </c>
    </row>
    <row r="423" spans="1:65" s="2" customFormat="1" ht="39">
      <c r="A423" s="36"/>
      <c r="B423" s="37"/>
      <c r="C423" s="38"/>
      <c r="D423" s="209" t="s">
        <v>187</v>
      </c>
      <c r="E423" s="38"/>
      <c r="F423" s="240" t="s">
        <v>560</v>
      </c>
      <c r="G423" s="38"/>
      <c r="H423" s="38"/>
      <c r="I423" s="117"/>
      <c r="J423" s="38"/>
      <c r="K423" s="38"/>
      <c r="L423" s="41"/>
      <c r="M423" s="241"/>
      <c r="N423" s="242"/>
      <c r="O423" s="66"/>
      <c r="P423" s="66"/>
      <c r="Q423" s="66"/>
      <c r="R423" s="66"/>
      <c r="S423" s="66"/>
      <c r="T423" s="67"/>
      <c r="U423" s="36"/>
      <c r="V423" s="36"/>
      <c r="W423" s="36"/>
      <c r="X423" s="36"/>
      <c r="Y423" s="36"/>
      <c r="Z423" s="36"/>
      <c r="AA423" s="36"/>
      <c r="AB423" s="36"/>
      <c r="AC423" s="36"/>
      <c r="AD423" s="36"/>
      <c r="AE423" s="36"/>
      <c r="AT423" s="19" t="s">
        <v>187</v>
      </c>
      <c r="AU423" s="19" t="s">
        <v>82</v>
      </c>
    </row>
    <row r="424" spans="1:65" s="14" customFormat="1" ht="11.25">
      <c r="B424" s="218"/>
      <c r="C424" s="219"/>
      <c r="D424" s="209" t="s">
        <v>173</v>
      </c>
      <c r="E424" s="219"/>
      <c r="F424" s="221" t="s">
        <v>565</v>
      </c>
      <c r="G424" s="219"/>
      <c r="H424" s="222">
        <v>36150</v>
      </c>
      <c r="I424" s="223"/>
      <c r="J424" s="219"/>
      <c r="K424" s="219"/>
      <c r="L424" s="224"/>
      <c r="M424" s="225"/>
      <c r="N424" s="226"/>
      <c r="O424" s="226"/>
      <c r="P424" s="226"/>
      <c r="Q424" s="226"/>
      <c r="R424" s="226"/>
      <c r="S424" s="226"/>
      <c r="T424" s="227"/>
      <c r="AT424" s="228" t="s">
        <v>173</v>
      </c>
      <c r="AU424" s="228" t="s">
        <v>82</v>
      </c>
      <c r="AV424" s="14" t="s">
        <v>82</v>
      </c>
      <c r="AW424" s="14" t="s">
        <v>4</v>
      </c>
      <c r="AX424" s="14" t="s">
        <v>80</v>
      </c>
      <c r="AY424" s="228" t="s">
        <v>163</v>
      </c>
    </row>
    <row r="425" spans="1:65" s="2" customFormat="1" ht="14.45" customHeight="1">
      <c r="A425" s="36"/>
      <c r="B425" s="37"/>
      <c r="C425" s="194" t="s">
        <v>566</v>
      </c>
      <c r="D425" s="194" t="s">
        <v>166</v>
      </c>
      <c r="E425" s="195" t="s">
        <v>567</v>
      </c>
      <c r="F425" s="196" t="s">
        <v>568</v>
      </c>
      <c r="G425" s="197" t="s">
        <v>185</v>
      </c>
      <c r="H425" s="198">
        <v>723</v>
      </c>
      <c r="I425" s="199"/>
      <c r="J425" s="200">
        <f>ROUND(I425*H425,2)</f>
        <v>0</v>
      </c>
      <c r="K425" s="196" t="s">
        <v>170</v>
      </c>
      <c r="L425" s="41"/>
      <c r="M425" s="201" t="s">
        <v>20</v>
      </c>
      <c r="N425" s="202" t="s">
        <v>44</v>
      </c>
      <c r="O425" s="66"/>
      <c r="P425" s="203">
        <f>O425*H425</f>
        <v>0</v>
      </c>
      <c r="Q425" s="203">
        <v>0</v>
      </c>
      <c r="R425" s="203">
        <f>Q425*H425</f>
        <v>0</v>
      </c>
      <c r="S425" s="203">
        <v>0</v>
      </c>
      <c r="T425" s="204">
        <f>S425*H425</f>
        <v>0</v>
      </c>
      <c r="U425" s="36"/>
      <c r="V425" s="36"/>
      <c r="W425" s="36"/>
      <c r="X425" s="36"/>
      <c r="Y425" s="36"/>
      <c r="Z425" s="36"/>
      <c r="AA425" s="36"/>
      <c r="AB425" s="36"/>
      <c r="AC425" s="36"/>
      <c r="AD425" s="36"/>
      <c r="AE425" s="36"/>
      <c r="AR425" s="205" t="s">
        <v>171</v>
      </c>
      <c r="AT425" s="205" t="s">
        <v>166</v>
      </c>
      <c r="AU425" s="205" t="s">
        <v>82</v>
      </c>
      <c r="AY425" s="19" t="s">
        <v>163</v>
      </c>
      <c r="BE425" s="206">
        <f>IF(N425="základní",J425,0)</f>
        <v>0</v>
      </c>
      <c r="BF425" s="206">
        <f>IF(N425="snížená",J425,0)</f>
        <v>0</v>
      </c>
      <c r="BG425" s="206">
        <f>IF(N425="zákl. přenesená",J425,0)</f>
        <v>0</v>
      </c>
      <c r="BH425" s="206">
        <f>IF(N425="sníž. přenesená",J425,0)</f>
        <v>0</v>
      </c>
      <c r="BI425" s="206">
        <f>IF(N425="nulová",J425,0)</f>
        <v>0</v>
      </c>
      <c r="BJ425" s="19" t="s">
        <v>80</v>
      </c>
      <c r="BK425" s="206">
        <f>ROUND(I425*H425,2)</f>
        <v>0</v>
      </c>
      <c r="BL425" s="19" t="s">
        <v>171</v>
      </c>
      <c r="BM425" s="205" t="s">
        <v>569</v>
      </c>
    </row>
    <row r="426" spans="1:65" s="2" customFormat="1" ht="35.25" customHeight="1">
      <c r="A426" s="36"/>
      <c r="B426" s="37"/>
      <c r="C426" s="194" t="s">
        <v>570</v>
      </c>
      <c r="D426" s="194" t="s">
        <v>166</v>
      </c>
      <c r="E426" s="195" t="s">
        <v>571</v>
      </c>
      <c r="F426" s="196" t="s">
        <v>572</v>
      </c>
      <c r="G426" s="197" t="s">
        <v>194</v>
      </c>
      <c r="H426" s="198">
        <v>2</v>
      </c>
      <c r="I426" s="199"/>
      <c r="J426" s="200">
        <f>ROUND(I426*H426,2)</f>
        <v>0</v>
      </c>
      <c r="K426" s="196" t="s">
        <v>170</v>
      </c>
      <c r="L426" s="41"/>
      <c r="M426" s="201" t="s">
        <v>20</v>
      </c>
      <c r="N426" s="202" t="s">
        <v>44</v>
      </c>
      <c r="O426" s="66"/>
      <c r="P426" s="203">
        <f>O426*H426</f>
        <v>0</v>
      </c>
      <c r="Q426" s="203">
        <v>0</v>
      </c>
      <c r="R426" s="203">
        <f>Q426*H426</f>
        <v>0</v>
      </c>
      <c r="S426" s="203">
        <v>0</v>
      </c>
      <c r="T426" s="204">
        <f>S426*H426</f>
        <v>0</v>
      </c>
      <c r="U426" s="36"/>
      <c r="V426" s="36"/>
      <c r="W426" s="36"/>
      <c r="X426" s="36"/>
      <c r="Y426" s="36"/>
      <c r="Z426" s="36"/>
      <c r="AA426" s="36"/>
      <c r="AB426" s="36"/>
      <c r="AC426" s="36"/>
      <c r="AD426" s="36"/>
      <c r="AE426" s="36"/>
      <c r="AR426" s="205" t="s">
        <v>171</v>
      </c>
      <c r="AT426" s="205" t="s">
        <v>166</v>
      </c>
      <c r="AU426" s="205" t="s">
        <v>82</v>
      </c>
      <c r="AY426" s="19" t="s">
        <v>163</v>
      </c>
      <c r="BE426" s="206">
        <f>IF(N426="základní",J426,0)</f>
        <v>0</v>
      </c>
      <c r="BF426" s="206">
        <f>IF(N426="snížená",J426,0)</f>
        <v>0</v>
      </c>
      <c r="BG426" s="206">
        <f>IF(N426="zákl. přenesená",J426,0)</f>
        <v>0</v>
      </c>
      <c r="BH426" s="206">
        <f>IF(N426="sníž. přenesená",J426,0)</f>
        <v>0</v>
      </c>
      <c r="BI426" s="206">
        <f>IF(N426="nulová",J426,0)</f>
        <v>0</v>
      </c>
      <c r="BJ426" s="19" t="s">
        <v>80</v>
      </c>
      <c r="BK426" s="206">
        <f>ROUND(I426*H426,2)</f>
        <v>0</v>
      </c>
      <c r="BL426" s="19" t="s">
        <v>171</v>
      </c>
      <c r="BM426" s="205" t="s">
        <v>573</v>
      </c>
    </row>
    <row r="427" spans="1:65" s="2" customFormat="1" ht="48.75">
      <c r="A427" s="36"/>
      <c r="B427" s="37"/>
      <c r="C427" s="38"/>
      <c r="D427" s="209" t="s">
        <v>187</v>
      </c>
      <c r="E427" s="38"/>
      <c r="F427" s="240" t="s">
        <v>574</v>
      </c>
      <c r="G427" s="38"/>
      <c r="H427" s="38"/>
      <c r="I427" s="117"/>
      <c r="J427" s="38"/>
      <c r="K427" s="38"/>
      <c r="L427" s="41"/>
      <c r="M427" s="241"/>
      <c r="N427" s="242"/>
      <c r="O427" s="66"/>
      <c r="P427" s="66"/>
      <c r="Q427" s="66"/>
      <c r="R427" s="66"/>
      <c r="S427" s="66"/>
      <c r="T427" s="67"/>
      <c r="U427" s="36"/>
      <c r="V427" s="36"/>
      <c r="W427" s="36"/>
      <c r="X427" s="36"/>
      <c r="Y427" s="36"/>
      <c r="Z427" s="36"/>
      <c r="AA427" s="36"/>
      <c r="AB427" s="36"/>
      <c r="AC427" s="36"/>
      <c r="AD427" s="36"/>
      <c r="AE427" s="36"/>
      <c r="AT427" s="19" t="s">
        <v>187</v>
      </c>
      <c r="AU427" s="19" t="s">
        <v>82</v>
      </c>
    </row>
    <row r="428" spans="1:65" s="13" customFormat="1" ht="11.25">
      <c r="B428" s="207"/>
      <c r="C428" s="208"/>
      <c r="D428" s="209" t="s">
        <v>173</v>
      </c>
      <c r="E428" s="210" t="s">
        <v>20</v>
      </c>
      <c r="F428" s="211" t="s">
        <v>313</v>
      </c>
      <c r="G428" s="208"/>
      <c r="H428" s="210" t="s">
        <v>20</v>
      </c>
      <c r="I428" s="212"/>
      <c r="J428" s="208"/>
      <c r="K428" s="208"/>
      <c r="L428" s="213"/>
      <c r="M428" s="214"/>
      <c r="N428" s="215"/>
      <c r="O428" s="215"/>
      <c r="P428" s="215"/>
      <c r="Q428" s="215"/>
      <c r="R428" s="215"/>
      <c r="S428" s="215"/>
      <c r="T428" s="216"/>
      <c r="AT428" s="217" t="s">
        <v>173</v>
      </c>
      <c r="AU428" s="217" t="s">
        <v>82</v>
      </c>
      <c r="AV428" s="13" t="s">
        <v>80</v>
      </c>
      <c r="AW428" s="13" t="s">
        <v>34</v>
      </c>
      <c r="AX428" s="13" t="s">
        <v>73</v>
      </c>
      <c r="AY428" s="217" t="s">
        <v>163</v>
      </c>
    </row>
    <row r="429" spans="1:65" s="13" customFormat="1" ht="11.25">
      <c r="B429" s="207"/>
      <c r="C429" s="208"/>
      <c r="D429" s="209" t="s">
        <v>173</v>
      </c>
      <c r="E429" s="210" t="s">
        <v>20</v>
      </c>
      <c r="F429" s="211" t="s">
        <v>575</v>
      </c>
      <c r="G429" s="208"/>
      <c r="H429" s="210" t="s">
        <v>20</v>
      </c>
      <c r="I429" s="212"/>
      <c r="J429" s="208"/>
      <c r="K429" s="208"/>
      <c r="L429" s="213"/>
      <c r="M429" s="214"/>
      <c r="N429" s="215"/>
      <c r="O429" s="215"/>
      <c r="P429" s="215"/>
      <c r="Q429" s="215"/>
      <c r="R429" s="215"/>
      <c r="S429" s="215"/>
      <c r="T429" s="216"/>
      <c r="AT429" s="217" t="s">
        <v>173</v>
      </c>
      <c r="AU429" s="217" t="s">
        <v>82</v>
      </c>
      <c r="AV429" s="13" t="s">
        <v>80</v>
      </c>
      <c r="AW429" s="13" t="s">
        <v>34</v>
      </c>
      <c r="AX429" s="13" t="s">
        <v>73</v>
      </c>
      <c r="AY429" s="217" t="s">
        <v>163</v>
      </c>
    </row>
    <row r="430" spans="1:65" s="13" customFormat="1" ht="11.25">
      <c r="B430" s="207"/>
      <c r="C430" s="208"/>
      <c r="D430" s="209" t="s">
        <v>173</v>
      </c>
      <c r="E430" s="210" t="s">
        <v>20</v>
      </c>
      <c r="F430" s="211" t="s">
        <v>576</v>
      </c>
      <c r="G430" s="208"/>
      <c r="H430" s="210" t="s">
        <v>20</v>
      </c>
      <c r="I430" s="212"/>
      <c r="J430" s="208"/>
      <c r="K430" s="208"/>
      <c r="L430" s="213"/>
      <c r="M430" s="214"/>
      <c r="N430" s="215"/>
      <c r="O430" s="215"/>
      <c r="P430" s="215"/>
      <c r="Q430" s="215"/>
      <c r="R430" s="215"/>
      <c r="S430" s="215"/>
      <c r="T430" s="216"/>
      <c r="AT430" s="217" t="s">
        <v>173</v>
      </c>
      <c r="AU430" s="217" t="s">
        <v>82</v>
      </c>
      <c r="AV430" s="13" t="s">
        <v>80</v>
      </c>
      <c r="AW430" s="13" t="s">
        <v>34</v>
      </c>
      <c r="AX430" s="13" t="s">
        <v>73</v>
      </c>
      <c r="AY430" s="217" t="s">
        <v>163</v>
      </c>
    </row>
    <row r="431" spans="1:65" s="14" customFormat="1" ht="11.25">
      <c r="B431" s="218"/>
      <c r="C431" s="219"/>
      <c r="D431" s="209" t="s">
        <v>173</v>
      </c>
      <c r="E431" s="220" t="s">
        <v>20</v>
      </c>
      <c r="F431" s="221" t="s">
        <v>82</v>
      </c>
      <c r="G431" s="219"/>
      <c r="H431" s="222">
        <v>2</v>
      </c>
      <c r="I431" s="223"/>
      <c r="J431" s="219"/>
      <c r="K431" s="219"/>
      <c r="L431" s="224"/>
      <c r="M431" s="225"/>
      <c r="N431" s="226"/>
      <c r="O431" s="226"/>
      <c r="P431" s="226"/>
      <c r="Q431" s="226"/>
      <c r="R431" s="226"/>
      <c r="S431" s="226"/>
      <c r="T431" s="227"/>
      <c r="AT431" s="228" t="s">
        <v>173</v>
      </c>
      <c r="AU431" s="228" t="s">
        <v>82</v>
      </c>
      <c r="AV431" s="14" t="s">
        <v>82</v>
      </c>
      <c r="AW431" s="14" t="s">
        <v>34</v>
      </c>
      <c r="AX431" s="14" t="s">
        <v>80</v>
      </c>
      <c r="AY431" s="228" t="s">
        <v>163</v>
      </c>
    </row>
    <row r="432" spans="1:65" s="2" customFormat="1" ht="25.5" customHeight="1">
      <c r="A432" s="36"/>
      <c r="B432" s="37"/>
      <c r="C432" s="194" t="s">
        <v>577</v>
      </c>
      <c r="D432" s="194" t="s">
        <v>166</v>
      </c>
      <c r="E432" s="195" t="s">
        <v>578</v>
      </c>
      <c r="F432" s="196" t="s">
        <v>579</v>
      </c>
      <c r="G432" s="197" t="s">
        <v>194</v>
      </c>
      <c r="H432" s="198">
        <v>20</v>
      </c>
      <c r="I432" s="199"/>
      <c r="J432" s="200">
        <f>ROUND(I432*H432,2)</f>
        <v>0</v>
      </c>
      <c r="K432" s="196" t="s">
        <v>170</v>
      </c>
      <c r="L432" s="41"/>
      <c r="M432" s="201" t="s">
        <v>20</v>
      </c>
      <c r="N432" s="202" t="s">
        <v>44</v>
      </c>
      <c r="O432" s="66"/>
      <c r="P432" s="203">
        <f>O432*H432</f>
        <v>0</v>
      </c>
      <c r="Q432" s="203">
        <v>0</v>
      </c>
      <c r="R432" s="203">
        <f>Q432*H432</f>
        <v>0</v>
      </c>
      <c r="S432" s="203">
        <v>0</v>
      </c>
      <c r="T432" s="204">
        <f>S432*H432</f>
        <v>0</v>
      </c>
      <c r="U432" s="36"/>
      <c r="V432" s="36"/>
      <c r="W432" s="36"/>
      <c r="X432" s="36"/>
      <c r="Y432" s="36"/>
      <c r="Z432" s="36"/>
      <c r="AA432" s="36"/>
      <c r="AB432" s="36"/>
      <c r="AC432" s="36"/>
      <c r="AD432" s="36"/>
      <c r="AE432" s="36"/>
      <c r="AR432" s="205" t="s">
        <v>171</v>
      </c>
      <c r="AT432" s="205" t="s">
        <v>166</v>
      </c>
      <c r="AU432" s="205" t="s">
        <v>82</v>
      </c>
      <c r="AY432" s="19" t="s">
        <v>163</v>
      </c>
      <c r="BE432" s="206">
        <f>IF(N432="základní",J432,0)</f>
        <v>0</v>
      </c>
      <c r="BF432" s="206">
        <f>IF(N432="snížená",J432,0)</f>
        <v>0</v>
      </c>
      <c r="BG432" s="206">
        <f>IF(N432="zákl. přenesená",J432,0)</f>
        <v>0</v>
      </c>
      <c r="BH432" s="206">
        <f>IF(N432="sníž. přenesená",J432,0)</f>
        <v>0</v>
      </c>
      <c r="BI432" s="206">
        <f>IF(N432="nulová",J432,0)</f>
        <v>0</v>
      </c>
      <c r="BJ432" s="19" t="s">
        <v>80</v>
      </c>
      <c r="BK432" s="206">
        <f>ROUND(I432*H432,2)</f>
        <v>0</v>
      </c>
      <c r="BL432" s="19" t="s">
        <v>171</v>
      </c>
      <c r="BM432" s="205" t="s">
        <v>580</v>
      </c>
    </row>
    <row r="433" spans="1:65" s="2" customFormat="1" ht="48.75">
      <c r="A433" s="36"/>
      <c r="B433" s="37"/>
      <c r="C433" s="38"/>
      <c r="D433" s="209" t="s">
        <v>187</v>
      </c>
      <c r="E433" s="38"/>
      <c r="F433" s="240" t="s">
        <v>574</v>
      </c>
      <c r="G433" s="38"/>
      <c r="H433" s="38"/>
      <c r="I433" s="117"/>
      <c r="J433" s="38"/>
      <c r="K433" s="38"/>
      <c r="L433" s="41"/>
      <c r="M433" s="241"/>
      <c r="N433" s="242"/>
      <c r="O433" s="66"/>
      <c r="P433" s="66"/>
      <c r="Q433" s="66"/>
      <c r="R433" s="66"/>
      <c r="S433" s="66"/>
      <c r="T433" s="67"/>
      <c r="U433" s="36"/>
      <c r="V433" s="36"/>
      <c r="W433" s="36"/>
      <c r="X433" s="36"/>
      <c r="Y433" s="36"/>
      <c r="Z433" s="36"/>
      <c r="AA433" s="36"/>
      <c r="AB433" s="36"/>
      <c r="AC433" s="36"/>
      <c r="AD433" s="36"/>
      <c r="AE433" s="36"/>
      <c r="AT433" s="19" t="s">
        <v>187</v>
      </c>
      <c r="AU433" s="19" t="s">
        <v>82</v>
      </c>
    </row>
    <row r="434" spans="1:65" s="14" customFormat="1" ht="11.25">
      <c r="B434" s="218"/>
      <c r="C434" s="219"/>
      <c r="D434" s="209" t="s">
        <v>173</v>
      </c>
      <c r="E434" s="219"/>
      <c r="F434" s="221" t="s">
        <v>581</v>
      </c>
      <c r="G434" s="219"/>
      <c r="H434" s="222">
        <v>20</v>
      </c>
      <c r="I434" s="223"/>
      <c r="J434" s="219"/>
      <c r="K434" s="219"/>
      <c r="L434" s="224"/>
      <c r="M434" s="225"/>
      <c r="N434" s="226"/>
      <c r="O434" s="226"/>
      <c r="P434" s="226"/>
      <c r="Q434" s="226"/>
      <c r="R434" s="226"/>
      <c r="S434" s="226"/>
      <c r="T434" s="227"/>
      <c r="AT434" s="228" t="s">
        <v>173</v>
      </c>
      <c r="AU434" s="228" t="s">
        <v>82</v>
      </c>
      <c r="AV434" s="14" t="s">
        <v>82</v>
      </c>
      <c r="AW434" s="14" t="s">
        <v>4</v>
      </c>
      <c r="AX434" s="14" t="s">
        <v>80</v>
      </c>
      <c r="AY434" s="228" t="s">
        <v>163</v>
      </c>
    </row>
    <row r="435" spans="1:65" s="2" customFormat="1" ht="30" customHeight="1">
      <c r="A435" s="36"/>
      <c r="B435" s="37"/>
      <c r="C435" s="194" t="s">
        <v>582</v>
      </c>
      <c r="D435" s="194" t="s">
        <v>166</v>
      </c>
      <c r="E435" s="195" t="s">
        <v>583</v>
      </c>
      <c r="F435" s="196" t="s">
        <v>584</v>
      </c>
      <c r="G435" s="197" t="s">
        <v>194</v>
      </c>
      <c r="H435" s="198">
        <v>2</v>
      </c>
      <c r="I435" s="199"/>
      <c r="J435" s="200">
        <f>ROUND(I435*H435,2)</f>
        <v>0</v>
      </c>
      <c r="K435" s="196" t="s">
        <v>170</v>
      </c>
      <c r="L435" s="41"/>
      <c r="M435" s="201" t="s">
        <v>20</v>
      </c>
      <c r="N435" s="202" t="s">
        <v>44</v>
      </c>
      <c r="O435" s="66"/>
      <c r="P435" s="203">
        <f>O435*H435</f>
        <v>0</v>
      </c>
      <c r="Q435" s="203">
        <v>0</v>
      </c>
      <c r="R435" s="203">
        <f>Q435*H435</f>
        <v>0</v>
      </c>
      <c r="S435" s="203">
        <v>0</v>
      </c>
      <c r="T435" s="204">
        <f>S435*H435</f>
        <v>0</v>
      </c>
      <c r="U435" s="36"/>
      <c r="V435" s="36"/>
      <c r="W435" s="36"/>
      <c r="X435" s="36"/>
      <c r="Y435" s="36"/>
      <c r="Z435" s="36"/>
      <c r="AA435" s="36"/>
      <c r="AB435" s="36"/>
      <c r="AC435" s="36"/>
      <c r="AD435" s="36"/>
      <c r="AE435" s="36"/>
      <c r="AR435" s="205" t="s">
        <v>171</v>
      </c>
      <c r="AT435" s="205" t="s">
        <v>166</v>
      </c>
      <c r="AU435" s="205" t="s">
        <v>82</v>
      </c>
      <c r="AY435" s="19" t="s">
        <v>163</v>
      </c>
      <c r="BE435" s="206">
        <f>IF(N435="základní",J435,0)</f>
        <v>0</v>
      </c>
      <c r="BF435" s="206">
        <f>IF(N435="snížená",J435,0)</f>
        <v>0</v>
      </c>
      <c r="BG435" s="206">
        <f>IF(N435="zákl. přenesená",J435,0)</f>
        <v>0</v>
      </c>
      <c r="BH435" s="206">
        <f>IF(N435="sníž. přenesená",J435,0)</f>
        <v>0</v>
      </c>
      <c r="BI435" s="206">
        <f>IF(N435="nulová",J435,0)</f>
        <v>0</v>
      </c>
      <c r="BJ435" s="19" t="s">
        <v>80</v>
      </c>
      <c r="BK435" s="206">
        <f>ROUND(I435*H435,2)</f>
        <v>0</v>
      </c>
      <c r="BL435" s="19" t="s">
        <v>171</v>
      </c>
      <c r="BM435" s="205" t="s">
        <v>585</v>
      </c>
    </row>
    <row r="436" spans="1:65" s="2" customFormat="1" ht="39">
      <c r="A436" s="36"/>
      <c r="B436" s="37"/>
      <c r="C436" s="38"/>
      <c r="D436" s="209" t="s">
        <v>187</v>
      </c>
      <c r="E436" s="38"/>
      <c r="F436" s="240" t="s">
        <v>586</v>
      </c>
      <c r="G436" s="38"/>
      <c r="H436" s="38"/>
      <c r="I436" s="117"/>
      <c r="J436" s="38"/>
      <c r="K436" s="38"/>
      <c r="L436" s="41"/>
      <c r="M436" s="241"/>
      <c r="N436" s="242"/>
      <c r="O436" s="66"/>
      <c r="P436" s="66"/>
      <c r="Q436" s="66"/>
      <c r="R436" s="66"/>
      <c r="S436" s="66"/>
      <c r="T436" s="67"/>
      <c r="U436" s="36"/>
      <c r="V436" s="36"/>
      <c r="W436" s="36"/>
      <c r="X436" s="36"/>
      <c r="Y436" s="36"/>
      <c r="Z436" s="36"/>
      <c r="AA436" s="36"/>
      <c r="AB436" s="36"/>
      <c r="AC436" s="36"/>
      <c r="AD436" s="36"/>
      <c r="AE436" s="36"/>
      <c r="AT436" s="19" t="s">
        <v>187</v>
      </c>
      <c r="AU436" s="19" t="s">
        <v>82</v>
      </c>
    </row>
    <row r="437" spans="1:65" s="2" customFormat="1" ht="19.899999999999999" customHeight="1">
      <c r="A437" s="36"/>
      <c r="B437" s="37"/>
      <c r="C437" s="194" t="s">
        <v>587</v>
      </c>
      <c r="D437" s="194" t="s">
        <v>166</v>
      </c>
      <c r="E437" s="195" t="s">
        <v>588</v>
      </c>
      <c r="F437" s="196" t="s">
        <v>589</v>
      </c>
      <c r="G437" s="197" t="s">
        <v>185</v>
      </c>
      <c r="H437" s="198">
        <v>634.37</v>
      </c>
      <c r="I437" s="199"/>
      <c r="J437" s="200">
        <f>ROUND(I437*H437,2)</f>
        <v>0</v>
      </c>
      <c r="K437" s="196" t="s">
        <v>170</v>
      </c>
      <c r="L437" s="41"/>
      <c r="M437" s="201" t="s">
        <v>20</v>
      </c>
      <c r="N437" s="202" t="s">
        <v>44</v>
      </c>
      <c r="O437" s="66"/>
      <c r="P437" s="203">
        <f>O437*H437</f>
        <v>0</v>
      </c>
      <c r="Q437" s="203">
        <v>1.2999999999999999E-4</v>
      </c>
      <c r="R437" s="203">
        <f>Q437*H437</f>
        <v>8.2468099999999989E-2</v>
      </c>
      <c r="S437" s="203">
        <v>0</v>
      </c>
      <c r="T437" s="204">
        <f>S437*H437</f>
        <v>0</v>
      </c>
      <c r="U437" s="36"/>
      <c r="V437" s="36"/>
      <c r="W437" s="36"/>
      <c r="X437" s="36"/>
      <c r="Y437" s="36"/>
      <c r="Z437" s="36"/>
      <c r="AA437" s="36"/>
      <c r="AB437" s="36"/>
      <c r="AC437" s="36"/>
      <c r="AD437" s="36"/>
      <c r="AE437" s="36"/>
      <c r="AR437" s="205" t="s">
        <v>171</v>
      </c>
      <c r="AT437" s="205" t="s">
        <v>166</v>
      </c>
      <c r="AU437" s="205" t="s">
        <v>82</v>
      </c>
      <c r="AY437" s="19" t="s">
        <v>163</v>
      </c>
      <c r="BE437" s="206">
        <f>IF(N437="základní",J437,0)</f>
        <v>0</v>
      </c>
      <c r="BF437" s="206">
        <f>IF(N437="snížená",J437,0)</f>
        <v>0</v>
      </c>
      <c r="BG437" s="206">
        <f>IF(N437="zákl. přenesená",J437,0)</f>
        <v>0</v>
      </c>
      <c r="BH437" s="206">
        <f>IF(N437="sníž. přenesená",J437,0)</f>
        <v>0</v>
      </c>
      <c r="BI437" s="206">
        <f>IF(N437="nulová",J437,0)</f>
        <v>0</v>
      </c>
      <c r="BJ437" s="19" t="s">
        <v>80</v>
      </c>
      <c r="BK437" s="206">
        <f>ROUND(I437*H437,2)</f>
        <v>0</v>
      </c>
      <c r="BL437" s="19" t="s">
        <v>171</v>
      </c>
      <c r="BM437" s="205" t="s">
        <v>590</v>
      </c>
    </row>
    <row r="438" spans="1:65" s="2" customFormat="1" ht="58.5">
      <c r="A438" s="36"/>
      <c r="B438" s="37"/>
      <c r="C438" s="38"/>
      <c r="D438" s="209" t="s">
        <v>187</v>
      </c>
      <c r="E438" s="38"/>
      <c r="F438" s="240" t="s">
        <v>591</v>
      </c>
      <c r="G438" s="38"/>
      <c r="H438" s="38"/>
      <c r="I438" s="117"/>
      <c r="J438" s="38"/>
      <c r="K438" s="38"/>
      <c r="L438" s="41"/>
      <c r="M438" s="241"/>
      <c r="N438" s="242"/>
      <c r="O438" s="66"/>
      <c r="P438" s="66"/>
      <c r="Q438" s="66"/>
      <c r="R438" s="66"/>
      <c r="S438" s="66"/>
      <c r="T438" s="67"/>
      <c r="U438" s="36"/>
      <c r="V438" s="36"/>
      <c r="W438" s="36"/>
      <c r="X438" s="36"/>
      <c r="Y438" s="36"/>
      <c r="Z438" s="36"/>
      <c r="AA438" s="36"/>
      <c r="AB438" s="36"/>
      <c r="AC438" s="36"/>
      <c r="AD438" s="36"/>
      <c r="AE438" s="36"/>
      <c r="AT438" s="19" t="s">
        <v>187</v>
      </c>
      <c r="AU438" s="19" t="s">
        <v>82</v>
      </c>
    </row>
    <row r="439" spans="1:65" s="13" customFormat="1" ht="11.25">
      <c r="B439" s="207"/>
      <c r="C439" s="208"/>
      <c r="D439" s="209" t="s">
        <v>173</v>
      </c>
      <c r="E439" s="210" t="s">
        <v>20</v>
      </c>
      <c r="F439" s="211" t="s">
        <v>592</v>
      </c>
      <c r="G439" s="208"/>
      <c r="H439" s="210" t="s">
        <v>20</v>
      </c>
      <c r="I439" s="212"/>
      <c r="J439" s="208"/>
      <c r="K439" s="208"/>
      <c r="L439" s="213"/>
      <c r="M439" s="214"/>
      <c r="N439" s="215"/>
      <c r="O439" s="215"/>
      <c r="P439" s="215"/>
      <c r="Q439" s="215"/>
      <c r="R439" s="215"/>
      <c r="S439" s="215"/>
      <c r="T439" s="216"/>
      <c r="AT439" s="217" t="s">
        <v>173</v>
      </c>
      <c r="AU439" s="217" t="s">
        <v>82</v>
      </c>
      <c r="AV439" s="13" t="s">
        <v>80</v>
      </c>
      <c r="AW439" s="13" t="s">
        <v>34</v>
      </c>
      <c r="AX439" s="13" t="s">
        <v>73</v>
      </c>
      <c r="AY439" s="217" t="s">
        <v>163</v>
      </c>
    </row>
    <row r="440" spans="1:65" s="14" customFormat="1" ht="11.25">
      <c r="B440" s="218"/>
      <c r="C440" s="219"/>
      <c r="D440" s="209" t="s">
        <v>173</v>
      </c>
      <c r="E440" s="220" t="s">
        <v>20</v>
      </c>
      <c r="F440" s="221" t="s">
        <v>593</v>
      </c>
      <c r="G440" s="219"/>
      <c r="H440" s="222">
        <v>34.369999999999997</v>
      </c>
      <c r="I440" s="223"/>
      <c r="J440" s="219"/>
      <c r="K440" s="219"/>
      <c r="L440" s="224"/>
      <c r="M440" s="225"/>
      <c r="N440" s="226"/>
      <c r="O440" s="226"/>
      <c r="P440" s="226"/>
      <c r="Q440" s="226"/>
      <c r="R440" s="226"/>
      <c r="S440" s="226"/>
      <c r="T440" s="227"/>
      <c r="AT440" s="228" t="s">
        <v>173</v>
      </c>
      <c r="AU440" s="228" t="s">
        <v>82</v>
      </c>
      <c r="AV440" s="14" t="s">
        <v>82</v>
      </c>
      <c r="AW440" s="14" t="s">
        <v>34</v>
      </c>
      <c r="AX440" s="14" t="s">
        <v>73</v>
      </c>
      <c r="AY440" s="228" t="s">
        <v>163</v>
      </c>
    </row>
    <row r="441" spans="1:65" s="14" customFormat="1" ht="11.25">
      <c r="B441" s="218"/>
      <c r="C441" s="219"/>
      <c r="D441" s="209" t="s">
        <v>173</v>
      </c>
      <c r="E441" s="220" t="s">
        <v>20</v>
      </c>
      <c r="F441" s="221" t="s">
        <v>594</v>
      </c>
      <c r="G441" s="219"/>
      <c r="H441" s="222">
        <v>600</v>
      </c>
      <c r="I441" s="223"/>
      <c r="J441" s="219"/>
      <c r="K441" s="219"/>
      <c r="L441" s="224"/>
      <c r="M441" s="225"/>
      <c r="N441" s="226"/>
      <c r="O441" s="226"/>
      <c r="P441" s="226"/>
      <c r="Q441" s="226"/>
      <c r="R441" s="226"/>
      <c r="S441" s="226"/>
      <c r="T441" s="227"/>
      <c r="AT441" s="228" t="s">
        <v>173</v>
      </c>
      <c r="AU441" s="228" t="s">
        <v>82</v>
      </c>
      <c r="AV441" s="14" t="s">
        <v>82</v>
      </c>
      <c r="AW441" s="14" t="s">
        <v>34</v>
      </c>
      <c r="AX441" s="14" t="s">
        <v>73</v>
      </c>
      <c r="AY441" s="228" t="s">
        <v>163</v>
      </c>
    </row>
    <row r="442" spans="1:65" s="15" customFormat="1" ht="11.25">
      <c r="B442" s="229"/>
      <c r="C442" s="230"/>
      <c r="D442" s="209" t="s">
        <v>173</v>
      </c>
      <c r="E442" s="231" t="s">
        <v>20</v>
      </c>
      <c r="F442" s="232" t="s">
        <v>178</v>
      </c>
      <c r="G442" s="230"/>
      <c r="H442" s="233">
        <v>634.37</v>
      </c>
      <c r="I442" s="234"/>
      <c r="J442" s="230"/>
      <c r="K442" s="230"/>
      <c r="L442" s="235"/>
      <c r="M442" s="236"/>
      <c r="N442" s="237"/>
      <c r="O442" s="237"/>
      <c r="P442" s="237"/>
      <c r="Q442" s="237"/>
      <c r="R442" s="237"/>
      <c r="S442" s="237"/>
      <c r="T442" s="238"/>
      <c r="AT442" s="239" t="s">
        <v>173</v>
      </c>
      <c r="AU442" s="239" t="s">
        <v>82</v>
      </c>
      <c r="AV442" s="15" t="s">
        <v>171</v>
      </c>
      <c r="AW442" s="15" t="s">
        <v>34</v>
      </c>
      <c r="AX442" s="15" t="s">
        <v>80</v>
      </c>
      <c r="AY442" s="239" t="s">
        <v>163</v>
      </c>
    </row>
    <row r="443" spans="1:65" s="2" customFormat="1" ht="26.25" customHeight="1">
      <c r="A443" s="36"/>
      <c r="B443" s="37"/>
      <c r="C443" s="194" t="s">
        <v>595</v>
      </c>
      <c r="D443" s="194" t="s">
        <v>166</v>
      </c>
      <c r="E443" s="195" t="s">
        <v>596</v>
      </c>
      <c r="F443" s="196" t="s">
        <v>597</v>
      </c>
      <c r="G443" s="197" t="s">
        <v>185</v>
      </c>
      <c r="H443" s="198">
        <v>34.369999999999997</v>
      </c>
      <c r="I443" s="199"/>
      <c r="J443" s="200">
        <f>ROUND(I443*H443,2)</f>
        <v>0</v>
      </c>
      <c r="K443" s="196" t="s">
        <v>170</v>
      </c>
      <c r="L443" s="41"/>
      <c r="M443" s="201" t="s">
        <v>20</v>
      </c>
      <c r="N443" s="202" t="s">
        <v>44</v>
      </c>
      <c r="O443" s="66"/>
      <c r="P443" s="203">
        <f>O443*H443</f>
        <v>0</v>
      </c>
      <c r="Q443" s="203">
        <v>2.1000000000000001E-4</v>
      </c>
      <c r="R443" s="203">
        <f>Q443*H443</f>
        <v>7.2176999999999996E-3</v>
      </c>
      <c r="S443" s="203">
        <v>0</v>
      </c>
      <c r="T443" s="204">
        <f>S443*H443</f>
        <v>0</v>
      </c>
      <c r="U443" s="36"/>
      <c r="V443" s="36"/>
      <c r="W443" s="36"/>
      <c r="X443" s="36"/>
      <c r="Y443" s="36"/>
      <c r="Z443" s="36"/>
      <c r="AA443" s="36"/>
      <c r="AB443" s="36"/>
      <c r="AC443" s="36"/>
      <c r="AD443" s="36"/>
      <c r="AE443" s="36"/>
      <c r="AR443" s="205" t="s">
        <v>171</v>
      </c>
      <c r="AT443" s="205" t="s">
        <v>166</v>
      </c>
      <c r="AU443" s="205" t="s">
        <v>82</v>
      </c>
      <c r="AY443" s="19" t="s">
        <v>163</v>
      </c>
      <c r="BE443" s="206">
        <f>IF(N443="základní",J443,0)</f>
        <v>0</v>
      </c>
      <c r="BF443" s="206">
        <f>IF(N443="snížená",J443,0)</f>
        <v>0</v>
      </c>
      <c r="BG443" s="206">
        <f>IF(N443="zákl. přenesená",J443,0)</f>
        <v>0</v>
      </c>
      <c r="BH443" s="206">
        <f>IF(N443="sníž. přenesená",J443,0)</f>
        <v>0</v>
      </c>
      <c r="BI443" s="206">
        <f>IF(N443="nulová",J443,0)</f>
        <v>0</v>
      </c>
      <c r="BJ443" s="19" t="s">
        <v>80</v>
      </c>
      <c r="BK443" s="206">
        <f>ROUND(I443*H443,2)</f>
        <v>0</v>
      </c>
      <c r="BL443" s="19" t="s">
        <v>171</v>
      </c>
      <c r="BM443" s="205" t="s">
        <v>598</v>
      </c>
    </row>
    <row r="444" spans="1:65" s="2" customFormat="1" ht="58.5">
      <c r="A444" s="36"/>
      <c r="B444" s="37"/>
      <c r="C444" s="38"/>
      <c r="D444" s="209" t="s">
        <v>187</v>
      </c>
      <c r="E444" s="38"/>
      <c r="F444" s="240" t="s">
        <v>591</v>
      </c>
      <c r="G444" s="38"/>
      <c r="H444" s="38"/>
      <c r="I444" s="117"/>
      <c r="J444" s="38"/>
      <c r="K444" s="38"/>
      <c r="L444" s="41"/>
      <c r="M444" s="241"/>
      <c r="N444" s="242"/>
      <c r="O444" s="66"/>
      <c r="P444" s="66"/>
      <c r="Q444" s="66"/>
      <c r="R444" s="66"/>
      <c r="S444" s="66"/>
      <c r="T444" s="67"/>
      <c r="U444" s="36"/>
      <c r="V444" s="36"/>
      <c r="W444" s="36"/>
      <c r="X444" s="36"/>
      <c r="Y444" s="36"/>
      <c r="Z444" s="36"/>
      <c r="AA444" s="36"/>
      <c r="AB444" s="36"/>
      <c r="AC444" s="36"/>
      <c r="AD444" s="36"/>
      <c r="AE444" s="36"/>
      <c r="AT444" s="19" t="s">
        <v>187</v>
      </c>
      <c r="AU444" s="19" t="s">
        <v>82</v>
      </c>
    </row>
    <row r="445" spans="1:65" s="13" customFormat="1" ht="11.25">
      <c r="B445" s="207"/>
      <c r="C445" s="208"/>
      <c r="D445" s="209" t="s">
        <v>173</v>
      </c>
      <c r="E445" s="210" t="s">
        <v>20</v>
      </c>
      <c r="F445" s="211" t="s">
        <v>599</v>
      </c>
      <c r="G445" s="208"/>
      <c r="H445" s="210" t="s">
        <v>20</v>
      </c>
      <c r="I445" s="212"/>
      <c r="J445" s="208"/>
      <c r="K445" s="208"/>
      <c r="L445" s="213"/>
      <c r="M445" s="214"/>
      <c r="N445" s="215"/>
      <c r="O445" s="215"/>
      <c r="P445" s="215"/>
      <c r="Q445" s="215"/>
      <c r="R445" s="215"/>
      <c r="S445" s="215"/>
      <c r="T445" s="216"/>
      <c r="AT445" s="217" t="s">
        <v>173</v>
      </c>
      <c r="AU445" s="217" t="s">
        <v>82</v>
      </c>
      <c r="AV445" s="13" t="s">
        <v>80</v>
      </c>
      <c r="AW445" s="13" t="s">
        <v>34</v>
      </c>
      <c r="AX445" s="13" t="s">
        <v>73</v>
      </c>
      <c r="AY445" s="217" t="s">
        <v>163</v>
      </c>
    </row>
    <row r="446" spans="1:65" s="14" customFormat="1" ht="11.25">
      <c r="B446" s="218"/>
      <c r="C446" s="219"/>
      <c r="D446" s="209" t="s">
        <v>173</v>
      </c>
      <c r="E446" s="220" t="s">
        <v>20</v>
      </c>
      <c r="F446" s="221" t="s">
        <v>593</v>
      </c>
      <c r="G446" s="219"/>
      <c r="H446" s="222">
        <v>34.369999999999997</v>
      </c>
      <c r="I446" s="223"/>
      <c r="J446" s="219"/>
      <c r="K446" s="219"/>
      <c r="L446" s="224"/>
      <c r="M446" s="225"/>
      <c r="N446" s="226"/>
      <c r="O446" s="226"/>
      <c r="P446" s="226"/>
      <c r="Q446" s="226"/>
      <c r="R446" s="226"/>
      <c r="S446" s="226"/>
      <c r="T446" s="227"/>
      <c r="AT446" s="228" t="s">
        <v>173</v>
      </c>
      <c r="AU446" s="228" t="s">
        <v>82</v>
      </c>
      <c r="AV446" s="14" t="s">
        <v>82</v>
      </c>
      <c r="AW446" s="14" t="s">
        <v>34</v>
      </c>
      <c r="AX446" s="14" t="s">
        <v>80</v>
      </c>
      <c r="AY446" s="228" t="s">
        <v>163</v>
      </c>
    </row>
    <row r="447" spans="1:65" s="2" customFormat="1" ht="14.45" customHeight="1">
      <c r="A447" s="36"/>
      <c r="B447" s="37"/>
      <c r="C447" s="194" t="s">
        <v>600</v>
      </c>
      <c r="D447" s="194" t="s">
        <v>166</v>
      </c>
      <c r="E447" s="195" t="s">
        <v>601</v>
      </c>
      <c r="F447" s="196" t="s">
        <v>602</v>
      </c>
      <c r="G447" s="197" t="s">
        <v>603</v>
      </c>
      <c r="H447" s="198">
        <v>200</v>
      </c>
      <c r="I447" s="199"/>
      <c r="J447" s="200">
        <f>ROUND(I447*H447,2)</f>
        <v>0</v>
      </c>
      <c r="K447" s="196" t="s">
        <v>170</v>
      </c>
      <c r="L447" s="41"/>
      <c r="M447" s="201" t="s">
        <v>20</v>
      </c>
      <c r="N447" s="202" t="s">
        <v>44</v>
      </c>
      <c r="O447" s="66"/>
      <c r="P447" s="203">
        <f>O447*H447</f>
        <v>0</v>
      </c>
      <c r="Q447" s="203">
        <v>0</v>
      </c>
      <c r="R447" s="203">
        <f>Q447*H447</f>
        <v>0</v>
      </c>
      <c r="S447" s="203">
        <v>0</v>
      </c>
      <c r="T447" s="204">
        <f>S447*H447</f>
        <v>0</v>
      </c>
      <c r="U447" s="36"/>
      <c r="V447" s="36"/>
      <c r="W447" s="36"/>
      <c r="X447" s="36"/>
      <c r="Y447" s="36"/>
      <c r="Z447" s="36"/>
      <c r="AA447" s="36"/>
      <c r="AB447" s="36"/>
      <c r="AC447" s="36"/>
      <c r="AD447" s="36"/>
      <c r="AE447" s="36"/>
      <c r="AR447" s="205" t="s">
        <v>171</v>
      </c>
      <c r="AT447" s="205" t="s">
        <v>166</v>
      </c>
      <c r="AU447" s="205" t="s">
        <v>82</v>
      </c>
      <c r="AY447" s="19" t="s">
        <v>163</v>
      </c>
      <c r="BE447" s="206">
        <f>IF(N447="základní",J447,0)</f>
        <v>0</v>
      </c>
      <c r="BF447" s="206">
        <f>IF(N447="snížená",J447,0)</f>
        <v>0</v>
      </c>
      <c r="BG447" s="206">
        <f>IF(N447="zákl. přenesená",J447,0)</f>
        <v>0</v>
      </c>
      <c r="BH447" s="206">
        <f>IF(N447="sníž. přenesená",J447,0)</f>
        <v>0</v>
      </c>
      <c r="BI447" s="206">
        <f>IF(N447="nulová",J447,0)</f>
        <v>0</v>
      </c>
      <c r="BJ447" s="19" t="s">
        <v>80</v>
      </c>
      <c r="BK447" s="206">
        <f>ROUND(I447*H447,2)</f>
        <v>0</v>
      </c>
      <c r="BL447" s="19" t="s">
        <v>171</v>
      </c>
      <c r="BM447" s="205" t="s">
        <v>604</v>
      </c>
    </row>
    <row r="448" spans="1:65" s="2" customFormat="1" ht="39">
      <c r="A448" s="36"/>
      <c r="B448" s="37"/>
      <c r="C448" s="38"/>
      <c r="D448" s="209" t="s">
        <v>187</v>
      </c>
      <c r="E448" s="38"/>
      <c r="F448" s="240" t="s">
        <v>605</v>
      </c>
      <c r="G448" s="38"/>
      <c r="H448" s="38"/>
      <c r="I448" s="117"/>
      <c r="J448" s="38"/>
      <c r="K448" s="38"/>
      <c r="L448" s="41"/>
      <c r="M448" s="241"/>
      <c r="N448" s="242"/>
      <c r="O448" s="66"/>
      <c r="P448" s="66"/>
      <c r="Q448" s="66"/>
      <c r="R448" s="66"/>
      <c r="S448" s="66"/>
      <c r="T448" s="67"/>
      <c r="U448" s="36"/>
      <c r="V448" s="36"/>
      <c r="W448" s="36"/>
      <c r="X448" s="36"/>
      <c r="Y448" s="36"/>
      <c r="Z448" s="36"/>
      <c r="AA448" s="36"/>
      <c r="AB448" s="36"/>
      <c r="AC448" s="36"/>
      <c r="AD448" s="36"/>
      <c r="AE448" s="36"/>
      <c r="AT448" s="19" t="s">
        <v>187</v>
      </c>
      <c r="AU448" s="19" t="s">
        <v>82</v>
      </c>
    </row>
    <row r="449" spans="1:65" s="2" customFormat="1" ht="19.899999999999999" customHeight="1">
      <c r="A449" s="36"/>
      <c r="B449" s="37"/>
      <c r="C449" s="194" t="s">
        <v>606</v>
      </c>
      <c r="D449" s="194" t="s">
        <v>166</v>
      </c>
      <c r="E449" s="195" t="s">
        <v>607</v>
      </c>
      <c r="F449" s="196" t="s">
        <v>608</v>
      </c>
      <c r="G449" s="197" t="s">
        <v>603</v>
      </c>
      <c r="H449" s="198">
        <v>6000</v>
      </c>
      <c r="I449" s="199"/>
      <c r="J449" s="200">
        <f>ROUND(I449*H449,2)</f>
        <v>0</v>
      </c>
      <c r="K449" s="196" t="s">
        <v>170</v>
      </c>
      <c r="L449" s="41"/>
      <c r="M449" s="201" t="s">
        <v>20</v>
      </c>
      <c r="N449" s="202" t="s">
        <v>44</v>
      </c>
      <c r="O449" s="66"/>
      <c r="P449" s="203">
        <f>O449*H449</f>
        <v>0</v>
      </c>
      <c r="Q449" s="203">
        <v>0</v>
      </c>
      <c r="R449" s="203">
        <f>Q449*H449</f>
        <v>0</v>
      </c>
      <c r="S449" s="203">
        <v>0</v>
      </c>
      <c r="T449" s="204">
        <f>S449*H449</f>
        <v>0</v>
      </c>
      <c r="U449" s="36"/>
      <c r="V449" s="36"/>
      <c r="W449" s="36"/>
      <c r="X449" s="36"/>
      <c r="Y449" s="36"/>
      <c r="Z449" s="36"/>
      <c r="AA449" s="36"/>
      <c r="AB449" s="36"/>
      <c r="AC449" s="36"/>
      <c r="AD449" s="36"/>
      <c r="AE449" s="36"/>
      <c r="AR449" s="205" t="s">
        <v>171</v>
      </c>
      <c r="AT449" s="205" t="s">
        <v>166</v>
      </c>
      <c r="AU449" s="205" t="s">
        <v>82</v>
      </c>
      <c r="AY449" s="19" t="s">
        <v>163</v>
      </c>
      <c r="BE449" s="206">
        <f>IF(N449="základní",J449,0)</f>
        <v>0</v>
      </c>
      <c r="BF449" s="206">
        <f>IF(N449="snížená",J449,0)</f>
        <v>0</v>
      </c>
      <c r="BG449" s="206">
        <f>IF(N449="zákl. přenesená",J449,0)</f>
        <v>0</v>
      </c>
      <c r="BH449" s="206">
        <f>IF(N449="sníž. přenesená",J449,0)</f>
        <v>0</v>
      </c>
      <c r="BI449" s="206">
        <f>IF(N449="nulová",J449,0)</f>
        <v>0</v>
      </c>
      <c r="BJ449" s="19" t="s">
        <v>80</v>
      </c>
      <c r="BK449" s="206">
        <f>ROUND(I449*H449,2)</f>
        <v>0</v>
      </c>
      <c r="BL449" s="19" t="s">
        <v>171</v>
      </c>
      <c r="BM449" s="205" t="s">
        <v>609</v>
      </c>
    </row>
    <row r="450" spans="1:65" s="2" customFormat="1" ht="39">
      <c r="A450" s="36"/>
      <c r="B450" s="37"/>
      <c r="C450" s="38"/>
      <c r="D450" s="209" t="s">
        <v>187</v>
      </c>
      <c r="E450" s="38"/>
      <c r="F450" s="240" t="s">
        <v>605</v>
      </c>
      <c r="G450" s="38"/>
      <c r="H450" s="38"/>
      <c r="I450" s="117"/>
      <c r="J450" s="38"/>
      <c r="K450" s="38"/>
      <c r="L450" s="41"/>
      <c r="M450" s="241"/>
      <c r="N450" s="242"/>
      <c r="O450" s="66"/>
      <c r="P450" s="66"/>
      <c r="Q450" s="66"/>
      <c r="R450" s="66"/>
      <c r="S450" s="66"/>
      <c r="T450" s="67"/>
      <c r="U450" s="36"/>
      <c r="V450" s="36"/>
      <c r="W450" s="36"/>
      <c r="X450" s="36"/>
      <c r="Y450" s="36"/>
      <c r="Z450" s="36"/>
      <c r="AA450" s="36"/>
      <c r="AB450" s="36"/>
      <c r="AC450" s="36"/>
      <c r="AD450" s="36"/>
      <c r="AE450" s="36"/>
      <c r="AT450" s="19" t="s">
        <v>187</v>
      </c>
      <c r="AU450" s="19" t="s">
        <v>82</v>
      </c>
    </row>
    <row r="451" spans="1:65" s="14" customFormat="1" ht="11.25">
      <c r="B451" s="218"/>
      <c r="C451" s="219"/>
      <c r="D451" s="209" t="s">
        <v>173</v>
      </c>
      <c r="E451" s="219"/>
      <c r="F451" s="221" t="s">
        <v>610</v>
      </c>
      <c r="G451" s="219"/>
      <c r="H451" s="222">
        <v>6000</v>
      </c>
      <c r="I451" s="223"/>
      <c r="J451" s="219"/>
      <c r="K451" s="219"/>
      <c r="L451" s="224"/>
      <c r="M451" s="225"/>
      <c r="N451" s="226"/>
      <c r="O451" s="226"/>
      <c r="P451" s="226"/>
      <c r="Q451" s="226"/>
      <c r="R451" s="226"/>
      <c r="S451" s="226"/>
      <c r="T451" s="227"/>
      <c r="AT451" s="228" t="s">
        <v>173</v>
      </c>
      <c r="AU451" s="228" t="s">
        <v>82</v>
      </c>
      <c r="AV451" s="14" t="s">
        <v>82</v>
      </c>
      <c r="AW451" s="14" t="s">
        <v>4</v>
      </c>
      <c r="AX451" s="14" t="s">
        <v>80</v>
      </c>
      <c r="AY451" s="228" t="s">
        <v>163</v>
      </c>
    </row>
    <row r="452" spans="1:65" s="2" customFormat="1" ht="14.45" customHeight="1">
      <c r="A452" s="36"/>
      <c r="B452" s="37"/>
      <c r="C452" s="194" t="s">
        <v>611</v>
      </c>
      <c r="D452" s="194" t="s">
        <v>166</v>
      </c>
      <c r="E452" s="195" t="s">
        <v>612</v>
      </c>
      <c r="F452" s="196" t="s">
        <v>613</v>
      </c>
      <c r="G452" s="197" t="s">
        <v>603</v>
      </c>
      <c r="H452" s="198">
        <v>200</v>
      </c>
      <c r="I452" s="199"/>
      <c r="J452" s="200">
        <f>ROUND(I452*H452,2)</f>
        <v>0</v>
      </c>
      <c r="K452" s="196" t="s">
        <v>170</v>
      </c>
      <c r="L452" s="41"/>
      <c r="M452" s="201" t="s">
        <v>20</v>
      </c>
      <c r="N452" s="202" t="s">
        <v>44</v>
      </c>
      <c r="O452" s="66"/>
      <c r="P452" s="203">
        <f>O452*H452</f>
        <v>0</v>
      </c>
      <c r="Q452" s="203">
        <v>0</v>
      </c>
      <c r="R452" s="203">
        <f>Q452*H452</f>
        <v>0</v>
      </c>
      <c r="S452" s="203">
        <v>0</v>
      </c>
      <c r="T452" s="204">
        <f>S452*H452</f>
        <v>0</v>
      </c>
      <c r="U452" s="36"/>
      <c r="V452" s="36"/>
      <c r="W452" s="36"/>
      <c r="X452" s="36"/>
      <c r="Y452" s="36"/>
      <c r="Z452" s="36"/>
      <c r="AA452" s="36"/>
      <c r="AB452" s="36"/>
      <c r="AC452" s="36"/>
      <c r="AD452" s="36"/>
      <c r="AE452" s="36"/>
      <c r="AR452" s="205" t="s">
        <v>171</v>
      </c>
      <c r="AT452" s="205" t="s">
        <v>166</v>
      </c>
      <c r="AU452" s="205" t="s">
        <v>82</v>
      </c>
      <c r="AY452" s="19" t="s">
        <v>163</v>
      </c>
      <c r="BE452" s="206">
        <f>IF(N452="základní",J452,0)</f>
        <v>0</v>
      </c>
      <c r="BF452" s="206">
        <f>IF(N452="snížená",J452,0)</f>
        <v>0</v>
      </c>
      <c r="BG452" s="206">
        <f>IF(N452="zákl. přenesená",J452,0)</f>
        <v>0</v>
      </c>
      <c r="BH452" s="206">
        <f>IF(N452="sníž. přenesená",J452,0)</f>
        <v>0</v>
      </c>
      <c r="BI452" s="206">
        <f>IF(N452="nulová",J452,0)</f>
        <v>0</v>
      </c>
      <c r="BJ452" s="19" t="s">
        <v>80</v>
      </c>
      <c r="BK452" s="206">
        <f>ROUND(I452*H452,2)</f>
        <v>0</v>
      </c>
      <c r="BL452" s="19" t="s">
        <v>171</v>
      </c>
      <c r="BM452" s="205" t="s">
        <v>614</v>
      </c>
    </row>
    <row r="453" spans="1:65" s="2" customFormat="1" ht="29.25">
      <c r="A453" s="36"/>
      <c r="B453" s="37"/>
      <c r="C453" s="38"/>
      <c r="D453" s="209" t="s">
        <v>187</v>
      </c>
      <c r="E453" s="38"/>
      <c r="F453" s="240" t="s">
        <v>615</v>
      </c>
      <c r="G453" s="38"/>
      <c r="H453" s="38"/>
      <c r="I453" s="117"/>
      <c r="J453" s="38"/>
      <c r="K453" s="38"/>
      <c r="L453" s="41"/>
      <c r="M453" s="241"/>
      <c r="N453" s="242"/>
      <c r="O453" s="66"/>
      <c r="P453" s="66"/>
      <c r="Q453" s="66"/>
      <c r="R453" s="66"/>
      <c r="S453" s="66"/>
      <c r="T453" s="67"/>
      <c r="U453" s="36"/>
      <c r="V453" s="36"/>
      <c r="W453" s="36"/>
      <c r="X453" s="36"/>
      <c r="Y453" s="36"/>
      <c r="Z453" s="36"/>
      <c r="AA453" s="36"/>
      <c r="AB453" s="36"/>
      <c r="AC453" s="36"/>
      <c r="AD453" s="36"/>
      <c r="AE453" s="36"/>
      <c r="AT453" s="19" t="s">
        <v>187</v>
      </c>
      <c r="AU453" s="19" t="s">
        <v>82</v>
      </c>
    </row>
    <row r="454" spans="1:65" s="2" customFormat="1" ht="31.5" customHeight="1">
      <c r="A454" s="36"/>
      <c r="B454" s="37"/>
      <c r="C454" s="194" t="s">
        <v>616</v>
      </c>
      <c r="D454" s="194" t="s">
        <v>166</v>
      </c>
      <c r="E454" s="195" t="s">
        <v>617</v>
      </c>
      <c r="F454" s="196" t="s">
        <v>618</v>
      </c>
      <c r="G454" s="197" t="s">
        <v>185</v>
      </c>
      <c r="H454" s="198">
        <v>2251.6669999999999</v>
      </c>
      <c r="I454" s="199"/>
      <c r="J454" s="200">
        <f>ROUND(I454*H454,2)</f>
        <v>0</v>
      </c>
      <c r="K454" s="196" t="s">
        <v>170</v>
      </c>
      <c r="L454" s="41"/>
      <c r="M454" s="201" t="s">
        <v>20</v>
      </c>
      <c r="N454" s="202" t="s">
        <v>44</v>
      </c>
      <c r="O454" s="66"/>
      <c r="P454" s="203">
        <f>O454*H454</f>
        <v>0</v>
      </c>
      <c r="Q454" s="203">
        <v>3.9499999999999998E-5</v>
      </c>
      <c r="R454" s="203">
        <f>Q454*H454</f>
        <v>8.894084649999999E-2</v>
      </c>
      <c r="S454" s="203">
        <v>0</v>
      </c>
      <c r="T454" s="204">
        <f>S454*H454</f>
        <v>0</v>
      </c>
      <c r="U454" s="36"/>
      <c r="V454" s="36"/>
      <c r="W454" s="36"/>
      <c r="X454" s="36"/>
      <c r="Y454" s="36"/>
      <c r="Z454" s="36"/>
      <c r="AA454" s="36"/>
      <c r="AB454" s="36"/>
      <c r="AC454" s="36"/>
      <c r="AD454" s="36"/>
      <c r="AE454" s="36"/>
      <c r="AR454" s="205" t="s">
        <v>171</v>
      </c>
      <c r="AT454" s="205" t="s">
        <v>166</v>
      </c>
      <c r="AU454" s="205" t="s">
        <v>82</v>
      </c>
      <c r="AY454" s="19" t="s">
        <v>163</v>
      </c>
      <c r="BE454" s="206">
        <f>IF(N454="základní",J454,0)</f>
        <v>0</v>
      </c>
      <c r="BF454" s="206">
        <f>IF(N454="snížená",J454,0)</f>
        <v>0</v>
      </c>
      <c r="BG454" s="206">
        <f>IF(N454="zákl. přenesená",J454,0)</f>
        <v>0</v>
      </c>
      <c r="BH454" s="206">
        <f>IF(N454="sníž. přenesená",J454,0)</f>
        <v>0</v>
      </c>
      <c r="BI454" s="206">
        <f>IF(N454="nulová",J454,0)</f>
        <v>0</v>
      </c>
      <c r="BJ454" s="19" t="s">
        <v>80</v>
      </c>
      <c r="BK454" s="206">
        <f>ROUND(I454*H454,2)</f>
        <v>0</v>
      </c>
      <c r="BL454" s="19" t="s">
        <v>171</v>
      </c>
      <c r="BM454" s="205" t="s">
        <v>619</v>
      </c>
    </row>
    <row r="455" spans="1:65" s="2" customFormat="1" ht="175.5">
      <c r="A455" s="36"/>
      <c r="B455" s="37"/>
      <c r="C455" s="38"/>
      <c r="D455" s="209" t="s">
        <v>187</v>
      </c>
      <c r="E455" s="38"/>
      <c r="F455" s="240" t="s">
        <v>620</v>
      </c>
      <c r="G455" s="38"/>
      <c r="H455" s="38"/>
      <c r="I455" s="117"/>
      <c r="J455" s="38"/>
      <c r="K455" s="38"/>
      <c r="L455" s="41"/>
      <c r="M455" s="241"/>
      <c r="N455" s="242"/>
      <c r="O455" s="66"/>
      <c r="P455" s="66"/>
      <c r="Q455" s="66"/>
      <c r="R455" s="66"/>
      <c r="S455" s="66"/>
      <c r="T455" s="67"/>
      <c r="U455" s="36"/>
      <c r="V455" s="36"/>
      <c r="W455" s="36"/>
      <c r="X455" s="36"/>
      <c r="Y455" s="36"/>
      <c r="Z455" s="36"/>
      <c r="AA455" s="36"/>
      <c r="AB455" s="36"/>
      <c r="AC455" s="36"/>
      <c r="AD455" s="36"/>
      <c r="AE455" s="36"/>
      <c r="AT455" s="19" t="s">
        <v>187</v>
      </c>
      <c r="AU455" s="19" t="s">
        <v>82</v>
      </c>
    </row>
    <row r="456" spans="1:65" s="13" customFormat="1" ht="11.25">
      <c r="B456" s="207"/>
      <c r="C456" s="208"/>
      <c r="D456" s="209" t="s">
        <v>173</v>
      </c>
      <c r="E456" s="210" t="s">
        <v>20</v>
      </c>
      <c r="F456" s="211" t="s">
        <v>621</v>
      </c>
      <c r="G456" s="208"/>
      <c r="H456" s="210" t="s">
        <v>20</v>
      </c>
      <c r="I456" s="212"/>
      <c r="J456" s="208"/>
      <c r="K456" s="208"/>
      <c r="L456" s="213"/>
      <c r="M456" s="214"/>
      <c r="N456" s="215"/>
      <c r="O456" s="215"/>
      <c r="P456" s="215"/>
      <c r="Q456" s="215"/>
      <c r="R456" s="215"/>
      <c r="S456" s="215"/>
      <c r="T456" s="216"/>
      <c r="AT456" s="217" t="s">
        <v>173</v>
      </c>
      <c r="AU456" s="217" t="s">
        <v>82</v>
      </c>
      <c r="AV456" s="13" t="s">
        <v>80</v>
      </c>
      <c r="AW456" s="13" t="s">
        <v>34</v>
      </c>
      <c r="AX456" s="13" t="s">
        <v>73</v>
      </c>
      <c r="AY456" s="217" t="s">
        <v>163</v>
      </c>
    </row>
    <row r="457" spans="1:65" s="13" customFormat="1" ht="11.25">
      <c r="B457" s="207"/>
      <c r="C457" s="208"/>
      <c r="D457" s="209" t="s">
        <v>173</v>
      </c>
      <c r="E457" s="210" t="s">
        <v>20</v>
      </c>
      <c r="F457" s="211" t="s">
        <v>622</v>
      </c>
      <c r="G457" s="208"/>
      <c r="H457" s="210" t="s">
        <v>20</v>
      </c>
      <c r="I457" s="212"/>
      <c r="J457" s="208"/>
      <c r="K457" s="208"/>
      <c r="L457" s="213"/>
      <c r="M457" s="214"/>
      <c r="N457" s="215"/>
      <c r="O457" s="215"/>
      <c r="P457" s="215"/>
      <c r="Q457" s="215"/>
      <c r="R457" s="215"/>
      <c r="S457" s="215"/>
      <c r="T457" s="216"/>
      <c r="AT457" s="217" t="s">
        <v>173</v>
      </c>
      <c r="AU457" s="217" t="s">
        <v>82</v>
      </c>
      <c r="AV457" s="13" t="s">
        <v>80</v>
      </c>
      <c r="AW457" s="13" t="s">
        <v>34</v>
      </c>
      <c r="AX457" s="13" t="s">
        <v>73</v>
      </c>
      <c r="AY457" s="217" t="s">
        <v>163</v>
      </c>
    </row>
    <row r="458" spans="1:65" s="14" customFormat="1" ht="11.25">
      <c r="B458" s="218"/>
      <c r="C458" s="219"/>
      <c r="D458" s="209" t="s">
        <v>173</v>
      </c>
      <c r="E458" s="220" t="s">
        <v>20</v>
      </c>
      <c r="F458" s="221" t="s">
        <v>623</v>
      </c>
      <c r="G458" s="219"/>
      <c r="H458" s="222">
        <v>1351</v>
      </c>
      <c r="I458" s="223"/>
      <c r="J458" s="219"/>
      <c r="K458" s="219"/>
      <c r="L458" s="224"/>
      <c r="M458" s="225"/>
      <c r="N458" s="226"/>
      <c r="O458" s="226"/>
      <c r="P458" s="226"/>
      <c r="Q458" s="226"/>
      <c r="R458" s="226"/>
      <c r="S458" s="226"/>
      <c r="T458" s="227"/>
      <c r="AT458" s="228" t="s">
        <v>173</v>
      </c>
      <c r="AU458" s="228" t="s">
        <v>82</v>
      </c>
      <c r="AV458" s="14" t="s">
        <v>82</v>
      </c>
      <c r="AW458" s="14" t="s">
        <v>34</v>
      </c>
      <c r="AX458" s="14" t="s">
        <v>73</v>
      </c>
      <c r="AY458" s="228" t="s">
        <v>163</v>
      </c>
    </row>
    <row r="459" spans="1:65" s="13" customFormat="1" ht="11.25">
      <c r="B459" s="207"/>
      <c r="C459" s="208"/>
      <c r="D459" s="209" t="s">
        <v>173</v>
      </c>
      <c r="E459" s="210" t="s">
        <v>20</v>
      </c>
      <c r="F459" s="211" t="s">
        <v>624</v>
      </c>
      <c r="G459" s="208"/>
      <c r="H459" s="210" t="s">
        <v>20</v>
      </c>
      <c r="I459" s="212"/>
      <c r="J459" s="208"/>
      <c r="K459" s="208"/>
      <c r="L459" s="213"/>
      <c r="M459" s="214"/>
      <c r="N459" s="215"/>
      <c r="O459" s="215"/>
      <c r="P459" s="215"/>
      <c r="Q459" s="215"/>
      <c r="R459" s="215"/>
      <c r="S459" s="215"/>
      <c r="T459" s="216"/>
      <c r="AT459" s="217" t="s">
        <v>173</v>
      </c>
      <c r="AU459" s="217" t="s">
        <v>82</v>
      </c>
      <c r="AV459" s="13" t="s">
        <v>80</v>
      </c>
      <c r="AW459" s="13" t="s">
        <v>34</v>
      </c>
      <c r="AX459" s="13" t="s">
        <v>73</v>
      </c>
      <c r="AY459" s="217" t="s">
        <v>163</v>
      </c>
    </row>
    <row r="460" spans="1:65" s="14" customFormat="1" ht="11.25">
      <c r="B460" s="218"/>
      <c r="C460" s="219"/>
      <c r="D460" s="209" t="s">
        <v>173</v>
      </c>
      <c r="E460" s="220" t="s">
        <v>20</v>
      </c>
      <c r="F460" s="221" t="s">
        <v>625</v>
      </c>
      <c r="G460" s="219"/>
      <c r="H460" s="222">
        <v>900.66700000000003</v>
      </c>
      <c r="I460" s="223"/>
      <c r="J460" s="219"/>
      <c r="K460" s="219"/>
      <c r="L460" s="224"/>
      <c r="M460" s="225"/>
      <c r="N460" s="226"/>
      <c r="O460" s="226"/>
      <c r="P460" s="226"/>
      <c r="Q460" s="226"/>
      <c r="R460" s="226"/>
      <c r="S460" s="226"/>
      <c r="T460" s="227"/>
      <c r="AT460" s="228" t="s">
        <v>173</v>
      </c>
      <c r="AU460" s="228" t="s">
        <v>82</v>
      </c>
      <c r="AV460" s="14" t="s">
        <v>82</v>
      </c>
      <c r="AW460" s="14" t="s">
        <v>34</v>
      </c>
      <c r="AX460" s="14" t="s">
        <v>73</v>
      </c>
      <c r="AY460" s="228" t="s">
        <v>163</v>
      </c>
    </row>
    <row r="461" spans="1:65" s="15" customFormat="1" ht="11.25">
      <c r="B461" s="229"/>
      <c r="C461" s="230"/>
      <c r="D461" s="209" t="s">
        <v>173</v>
      </c>
      <c r="E461" s="231" t="s">
        <v>20</v>
      </c>
      <c r="F461" s="232" t="s">
        <v>178</v>
      </c>
      <c r="G461" s="230"/>
      <c r="H461" s="233">
        <v>2251.6669999999999</v>
      </c>
      <c r="I461" s="234"/>
      <c r="J461" s="230"/>
      <c r="K461" s="230"/>
      <c r="L461" s="235"/>
      <c r="M461" s="236"/>
      <c r="N461" s="237"/>
      <c r="O461" s="237"/>
      <c r="P461" s="237"/>
      <c r="Q461" s="237"/>
      <c r="R461" s="237"/>
      <c r="S461" s="237"/>
      <c r="T461" s="238"/>
      <c r="AT461" s="239" t="s">
        <v>173</v>
      </c>
      <c r="AU461" s="239" t="s">
        <v>82</v>
      </c>
      <c r="AV461" s="15" t="s">
        <v>171</v>
      </c>
      <c r="AW461" s="15" t="s">
        <v>34</v>
      </c>
      <c r="AX461" s="15" t="s">
        <v>80</v>
      </c>
      <c r="AY461" s="239" t="s">
        <v>163</v>
      </c>
    </row>
    <row r="462" spans="1:65" s="2" customFormat="1" ht="14.45" customHeight="1">
      <c r="A462" s="36"/>
      <c r="B462" s="37"/>
      <c r="C462" s="194" t="s">
        <v>626</v>
      </c>
      <c r="D462" s="194" t="s">
        <v>166</v>
      </c>
      <c r="E462" s="195" t="s">
        <v>627</v>
      </c>
      <c r="F462" s="196" t="s">
        <v>628</v>
      </c>
      <c r="G462" s="197" t="s">
        <v>194</v>
      </c>
      <c r="H462" s="198">
        <v>1</v>
      </c>
      <c r="I462" s="199"/>
      <c r="J462" s="200">
        <f>ROUND(I462*H462,2)</f>
        <v>0</v>
      </c>
      <c r="K462" s="196" t="s">
        <v>170</v>
      </c>
      <c r="L462" s="41"/>
      <c r="M462" s="201" t="s">
        <v>20</v>
      </c>
      <c r="N462" s="202" t="s">
        <v>44</v>
      </c>
      <c r="O462" s="66"/>
      <c r="P462" s="203">
        <f>O462*H462</f>
        <v>0</v>
      </c>
      <c r="Q462" s="203">
        <v>1.76E-4</v>
      </c>
      <c r="R462" s="203">
        <f>Q462*H462</f>
        <v>1.76E-4</v>
      </c>
      <c r="S462" s="203">
        <v>0</v>
      </c>
      <c r="T462" s="204">
        <f>S462*H462</f>
        <v>0</v>
      </c>
      <c r="U462" s="36"/>
      <c r="V462" s="36"/>
      <c r="W462" s="36"/>
      <c r="X462" s="36"/>
      <c r="Y462" s="36"/>
      <c r="Z462" s="36"/>
      <c r="AA462" s="36"/>
      <c r="AB462" s="36"/>
      <c r="AC462" s="36"/>
      <c r="AD462" s="36"/>
      <c r="AE462" s="36"/>
      <c r="AR462" s="205" t="s">
        <v>171</v>
      </c>
      <c r="AT462" s="205" t="s">
        <v>166</v>
      </c>
      <c r="AU462" s="205" t="s">
        <v>82</v>
      </c>
      <c r="AY462" s="19" t="s">
        <v>163</v>
      </c>
      <c r="BE462" s="206">
        <f>IF(N462="základní",J462,0)</f>
        <v>0</v>
      </c>
      <c r="BF462" s="206">
        <f>IF(N462="snížená",J462,0)</f>
        <v>0</v>
      </c>
      <c r="BG462" s="206">
        <f>IF(N462="zákl. přenesená",J462,0)</f>
        <v>0</v>
      </c>
      <c r="BH462" s="206">
        <f>IF(N462="sníž. přenesená",J462,0)</f>
        <v>0</v>
      </c>
      <c r="BI462" s="206">
        <f>IF(N462="nulová",J462,0)</f>
        <v>0</v>
      </c>
      <c r="BJ462" s="19" t="s">
        <v>80</v>
      </c>
      <c r="BK462" s="206">
        <f>ROUND(I462*H462,2)</f>
        <v>0</v>
      </c>
      <c r="BL462" s="19" t="s">
        <v>171</v>
      </c>
      <c r="BM462" s="205" t="s">
        <v>629</v>
      </c>
    </row>
    <row r="463" spans="1:65" s="2" customFormat="1" ht="78">
      <c r="A463" s="36"/>
      <c r="B463" s="37"/>
      <c r="C463" s="38"/>
      <c r="D463" s="209" t="s">
        <v>187</v>
      </c>
      <c r="E463" s="38"/>
      <c r="F463" s="240" t="s">
        <v>630</v>
      </c>
      <c r="G463" s="38"/>
      <c r="H463" s="38"/>
      <c r="I463" s="117"/>
      <c r="J463" s="38"/>
      <c r="K463" s="38"/>
      <c r="L463" s="41"/>
      <c r="M463" s="241"/>
      <c r="N463" s="242"/>
      <c r="O463" s="66"/>
      <c r="P463" s="66"/>
      <c r="Q463" s="66"/>
      <c r="R463" s="66"/>
      <c r="S463" s="66"/>
      <c r="T463" s="67"/>
      <c r="U463" s="36"/>
      <c r="V463" s="36"/>
      <c r="W463" s="36"/>
      <c r="X463" s="36"/>
      <c r="Y463" s="36"/>
      <c r="Z463" s="36"/>
      <c r="AA463" s="36"/>
      <c r="AB463" s="36"/>
      <c r="AC463" s="36"/>
      <c r="AD463" s="36"/>
      <c r="AE463" s="36"/>
      <c r="AT463" s="19" t="s">
        <v>187</v>
      </c>
      <c r="AU463" s="19" t="s">
        <v>82</v>
      </c>
    </row>
    <row r="464" spans="1:65" s="2" customFormat="1" ht="14.45" customHeight="1">
      <c r="A464" s="36"/>
      <c r="B464" s="37"/>
      <c r="C464" s="243" t="s">
        <v>631</v>
      </c>
      <c r="D464" s="243" t="s">
        <v>214</v>
      </c>
      <c r="E464" s="244" t="s">
        <v>632</v>
      </c>
      <c r="F464" s="245" t="s">
        <v>633</v>
      </c>
      <c r="G464" s="246" t="s">
        <v>194</v>
      </c>
      <c r="H464" s="247">
        <v>1</v>
      </c>
      <c r="I464" s="248"/>
      <c r="J464" s="249">
        <f>ROUND(I464*H464,2)</f>
        <v>0</v>
      </c>
      <c r="K464" s="245" t="s">
        <v>20</v>
      </c>
      <c r="L464" s="250"/>
      <c r="M464" s="251" t="s">
        <v>20</v>
      </c>
      <c r="N464" s="252" t="s">
        <v>44</v>
      </c>
      <c r="O464" s="66"/>
      <c r="P464" s="203">
        <f>O464*H464</f>
        <v>0</v>
      </c>
      <c r="Q464" s="203">
        <v>1.2E-2</v>
      </c>
      <c r="R464" s="203">
        <f>Q464*H464</f>
        <v>1.2E-2</v>
      </c>
      <c r="S464" s="203">
        <v>0</v>
      </c>
      <c r="T464" s="204">
        <f>S464*H464</f>
        <v>0</v>
      </c>
      <c r="U464" s="36"/>
      <c r="V464" s="36"/>
      <c r="W464" s="36"/>
      <c r="X464" s="36"/>
      <c r="Y464" s="36"/>
      <c r="Z464" s="36"/>
      <c r="AA464" s="36"/>
      <c r="AB464" s="36"/>
      <c r="AC464" s="36"/>
      <c r="AD464" s="36"/>
      <c r="AE464" s="36"/>
      <c r="AR464" s="205" t="s">
        <v>217</v>
      </c>
      <c r="AT464" s="205" t="s">
        <v>214</v>
      </c>
      <c r="AU464" s="205" t="s">
        <v>82</v>
      </c>
      <c r="AY464" s="19" t="s">
        <v>163</v>
      </c>
      <c r="BE464" s="206">
        <f>IF(N464="základní",J464,0)</f>
        <v>0</v>
      </c>
      <c r="BF464" s="206">
        <f>IF(N464="snížená",J464,0)</f>
        <v>0</v>
      </c>
      <c r="BG464" s="206">
        <f>IF(N464="zákl. přenesená",J464,0)</f>
        <v>0</v>
      </c>
      <c r="BH464" s="206">
        <f>IF(N464="sníž. přenesená",J464,0)</f>
        <v>0</v>
      </c>
      <c r="BI464" s="206">
        <f>IF(N464="nulová",J464,0)</f>
        <v>0</v>
      </c>
      <c r="BJ464" s="19" t="s">
        <v>80</v>
      </c>
      <c r="BK464" s="206">
        <f>ROUND(I464*H464,2)</f>
        <v>0</v>
      </c>
      <c r="BL464" s="19" t="s">
        <v>171</v>
      </c>
      <c r="BM464" s="205" t="s">
        <v>634</v>
      </c>
    </row>
    <row r="465" spans="1:65" s="2" customFormat="1" ht="31.5" customHeight="1">
      <c r="A465" s="36"/>
      <c r="B465" s="37"/>
      <c r="C465" s="194" t="s">
        <v>635</v>
      </c>
      <c r="D465" s="194" t="s">
        <v>166</v>
      </c>
      <c r="E465" s="195" t="s">
        <v>636</v>
      </c>
      <c r="F465" s="196" t="s">
        <v>637</v>
      </c>
      <c r="G465" s="197" t="s">
        <v>185</v>
      </c>
      <c r="H465" s="198">
        <v>35.862000000000002</v>
      </c>
      <c r="I465" s="199"/>
      <c r="J465" s="200">
        <f>ROUND(I465*H465,2)</f>
        <v>0</v>
      </c>
      <c r="K465" s="196" t="s">
        <v>170</v>
      </c>
      <c r="L465" s="41"/>
      <c r="M465" s="201" t="s">
        <v>20</v>
      </c>
      <c r="N465" s="202" t="s">
        <v>44</v>
      </c>
      <c r="O465" s="66"/>
      <c r="P465" s="203">
        <f>O465*H465</f>
        <v>0</v>
      </c>
      <c r="Q465" s="203">
        <v>0</v>
      </c>
      <c r="R465" s="203">
        <f>Q465*H465</f>
        <v>0</v>
      </c>
      <c r="S465" s="203">
        <v>0.13100000000000001</v>
      </c>
      <c r="T465" s="204">
        <f>S465*H465</f>
        <v>4.6979220000000002</v>
      </c>
      <c r="U465" s="36"/>
      <c r="V465" s="36"/>
      <c r="W465" s="36"/>
      <c r="X465" s="36"/>
      <c r="Y465" s="36"/>
      <c r="Z465" s="36"/>
      <c r="AA465" s="36"/>
      <c r="AB465" s="36"/>
      <c r="AC465" s="36"/>
      <c r="AD465" s="36"/>
      <c r="AE465" s="36"/>
      <c r="AR465" s="205" t="s">
        <v>171</v>
      </c>
      <c r="AT465" s="205" t="s">
        <v>166</v>
      </c>
      <c r="AU465" s="205" t="s">
        <v>82</v>
      </c>
      <c r="AY465" s="19" t="s">
        <v>163</v>
      </c>
      <c r="BE465" s="206">
        <f>IF(N465="základní",J465,0)</f>
        <v>0</v>
      </c>
      <c r="BF465" s="206">
        <f>IF(N465="snížená",J465,0)</f>
        <v>0</v>
      </c>
      <c r="BG465" s="206">
        <f>IF(N465="zákl. přenesená",J465,0)</f>
        <v>0</v>
      </c>
      <c r="BH465" s="206">
        <f>IF(N465="sníž. přenesená",J465,0)</f>
        <v>0</v>
      </c>
      <c r="BI465" s="206">
        <f>IF(N465="nulová",J465,0)</f>
        <v>0</v>
      </c>
      <c r="BJ465" s="19" t="s">
        <v>80</v>
      </c>
      <c r="BK465" s="206">
        <f>ROUND(I465*H465,2)</f>
        <v>0</v>
      </c>
      <c r="BL465" s="19" t="s">
        <v>171</v>
      </c>
      <c r="BM465" s="205" t="s">
        <v>638</v>
      </c>
    </row>
    <row r="466" spans="1:65" s="13" customFormat="1" ht="11.25">
      <c r="B466" s="207"/>
      <c r="C466" s="208"/>
      <c r="D466" s="209" t="s">
        <v>173</v>
      </c>
      <c r="E466" s="210" t="s">
        <v>20</v>
      </c>
      <c r="F466" s="211" t="s">
        <v>506</v>
      </c>
      <c r="G466" s="208"/>
      <c r="H466" s="210" t="s">
        <v>20</v>
      </c>
      <c r="I466" s="212"/>
      <c r="J466" s="208"/>
      <c r="K466" s="208"/>
      <c r="L466" s="213"/>
      <c r="M466" s="214"/>
      <c r="N466" s="215"/>
      <c r="O466" s="215"/>
      <c r="P466" s="215"/>
      <c r="Q466" s="215"/>
      <c r="R466" s="215"/>
      <c r="S466" s="215"/>
      <c r="T466" s="216"/>
      <c r="AT466" s="217" t="s">
        <v>173</v>
      </c>
      <c r="AU466" s="217" t="s">
        <v>82</v>
      </c>
      <c r="AV466" s="13" t="s">
        <v>80</v>
      </c>
      <c r="AW466" s="13" t="s">
        <v>34</v>
      </c>
      <c r="AX466" s="13" t="s">
        <v>73</v>
      </c>
      <c r="AY466" s="217" t="s">
        <v>163</v>
      </c>
    </row>
    <row r="467" spans="1:65" s="13" customFormat="1" ht="11.25">
      <c r="B467" s="207"/>
      <c r="C467" s="208"/>
      <c r="D467" s="209" t="s">
        <v>173</v>
      </c>
      <c r="E467" s="210" t="s">
        <v>20</v>
      </c>
      <c r="F467" s="211" t="s">
        <v>532</v>
      </c>
      <c r="G467" s="208"/>
      <c r="H467" s="210" t="s">
        <v>20</v>
      </c>
      <c r="I467" s="212"/>
      <c r="J467" s="208"/>
      <c r="K467" s="208"/>
      <c r="L467" s="213"/>
      <c r="M467" s="214"/>
      <c r="N467" s="215"/>
      <c r="O467" s="215"/>
      <c r="P467" s="215"/>
      <c r="Q467" s="215"/>
      <c r="R467" s="215"/>
      <c r="S467" s="215"/>
      <c r="T467" s="216"/>
      <c r="AT467" s="217" t="s">
        <v>173</v>
      </c>
      <c r="AU467" s="217" t="s">
        <v>82</v>
      </c>
      <c r="AV467" s="13" t="s">
        <v>80</v>
      </c>
      <c r="AW467" s="13" t="s">
        <v>34</v>
      </c>
      <c r="AX467" s="13" t="s">
        <v>73</v>
      </c>
      <c r="AY467" s="217" t="s">
        <v>163</v>
      </c>
    </row>
    <row r="468" spans="1:65" s="14" customFormat="1" ht="11.25">
      <c r="B468" s="218"/>
      <c r="C468" s="219"/>
      <c r="D468" s="209" t="s">
        <v>173</v>
      </c>
      <c r="E468" s="220" t="s">
        <v>20</v>
      </c>
      <c r="F468" s="221" t="s">
        <v>639</v>
      </c>
      <c r="G468" s="219"/>
      <c r="H468" s="222">
        <v>15.51</v>
      </c>
      <c r="I468" s="223"/>
      <c r="J468" s="219"/>
      <c r="K468" s="219"/>
      <c r="L468" s="224"/>
      <c r="M468" s="225"/>
      <c r="N468" s="226"/>
      <c r="O468" s="226"/>
      <c r="P468" s="226"/>
      <c r="Q468" s="226"/>
      <c r="R468" s="226"/>
      <c r="S468" s="226"/>
      <c r="T468" s="227"/>
      <c r="AT468" s="228" t="s">
        <v>173</v>
      </c>
      <c r="AU468" s="228" t="s">
        <v>82</v>
      </c>
      <c r="AV468" s="14" t="s">
        <v>82</v>
      </c>
      <c r="AW468" s="14" t="s">
        <v>34</v>
      </c>
      <c r="AX468" s="14" t="s">
        <v>73</v>
      </c>
      <c r="AY468" s="228" t="s">
        <v>163</v>
      </c>
    </row>
    <row r="469" spans="1:65" s="14" customFormat="1" ht="11.25">
      <c r="B469" s="218"/>
      <c r="C469" s="219"/>
      <c r="D469" s="209" t="s">
        <v>173</v>
      </c>
      <c r="E469" s="220" t="s">
        <v>20</v>
      </c>
      <c r="F469" s="221" t="s">
        <v>640</v>
      </c>
      <c r="G469" s="219"/>
      <c r="H469" s="222">
        <v>-2.3639999999999999</v>
      </c>
      <c r="I469" s="223"/>
      <c r="J469" s="219"/>
      <c r="K469" s="219"/>
      <c r="L469" s="224"/>
      <c r="M469" s="225"/>
      <c r="N469" s="226"/>
      <c r="O469" s="226"/>
      <c r="P469" s="226"/>
      <c r="Q469" s="226"/>
      <c r="R469" s="226"/>
      <c r="S469" s="226"/>
      <c r="T469" s="227"/>
      <c r="AT469" s="228" t="s">
        <v>173</v>
      </c>
      <c r="AU469" s="228" t="s">
        <v>82</v>
      </c>
      <c r="AV469" s="14" t="s">
        <v>82</v>
      </c>
      <c r="AW469" s="14" t="s">
        <v>34</v>
      </c>
      <c r="AX469" s="14" t="s">
        <v>73</v>
      </c>
      <c r="AY469" s="228" t="s">
        <v>163</v>
      </c>
    </row>
    <row r="470" spans="1:65" s="14" customFormat="1" ht="11.25">
      <c r="B470" s="218"/>
      <c r="C470" s="219"/>
      <c r="D470" s="209" t="s">
        <v>173</v>
      </c>
      <c r="E470" s="220" t="s">
        <v>20</v>
      </c>
      <c r="F470" s="221" t="s">
        <v>641</v>
      </c>
      <c r="G470" s="219"/>
      <c r="H470" s="222">
        <v>11.956</v>
      </c>
      <c r="I470" s="223"/>
      <c r="J470" s="219"/>
      <c r="K470" s="219"/>
      <c r="L470" s="224"/>
      <c r="M470" s="225"/>
      <c r="N470" s="226"/>
      <c r="O470" s="226"/>
      <c r="P470" s="226"/>
      <c r="Q470" s="226"/>
      <c r="R470" s="226"/>
      <c r="S470" s="226"/>
      <c r="T470" s="227"/>
      <c r="AT470" s="228" t="s">
        <v>173</v>
      </c>
      <c r="AU470" s="228" t="s">
        <v>82</v>
      </c>
      <c r="AV470" s="14" t="s">
        <v>82</v>
      </c>
      <c r="AW470" s="14" t="s">
        <v>34</v>
      </c>
      <c r="AX470" s="14" t="s">
        <v>73</v>
      </c>
      <c r="AY470" s="228" t="s">
        <v>163</v>
      </c>
    </row>
    <row r="471" spans="1:65" s="14" customFormat="1" ht="11.25">
      <c r="B471" s="218"/>
      <c r="C471" s="219"/>
      <c r="D471" s="209" t="s">
        <v>173</v>
      </c>
      <c r="E471" s="220" t="s">
        <v>20</v>
      </c>
      <c r="F471" s="221" t="s">
        <v>262</v>
      </c>
      <c r="G471" s="219"/>
      <c r="H471" s="222">
        <v>-1.47</v>
      </c>
      <c r="I471" s="223"/>
      <c r="J471" s="219"/>
      <c r="K471" s="219"/>
      <c r="L471" s="224"/>
      <c r="M471" s="225"/>
      <c r="N471" s="226"/>
      <c r="O471" s="226"/>
      <c r="P471" s="226"/>
      <c r="Q471" s="226"/>
      <c r="R471" s="226"/>
      <c r="S471" s="226"/>
      <c r="T471" s="227"/>
      <c r="AT471" s="228" t="s">
        <v>173</v>
      </c>
      <c r="AU471" s="228" t="s">
        <v>82</v>
      </c>
      <c r="AV471" s="14" t="s">
        <v>82</v>
      </c>
      <c r="AW471" s="14" t="s">
        <v>34</v>
      </c>
      <c r="AX471" s="14" t="s">
        <v>73</v>
      </c>
      <c r="AY471" s="228" t="s">
        <v>163</v>
      </c>
    </row>
    <row r="472" spans="1:65" s="14" customFormat="1" ht="11.25">
      <c r="B472" s="218"/>
      <c r="C472" s="219"/>
      <c r="D472" s="209" t="s">
        <v>173</v>
      </c>
      <c r="E472" s="220" t="s">
        <v>20</v>
      </c>
      <c r="F472" s="221" t="s">
        <v>642</v>
      </c>
      <c r="G472" s="219"/>
      <c r="H472" s="222">
        <v>7.2</v>
      </c>
      <c r="I472" s="223"/>
      <c r="J472" s="219"/>
      <c r="K472" s="219"/>
      <c r="L472" s="224"/>
      <c r="M472" s="225"/>
      <c r="N472" s="226"/>
      <c r="O472" s="226"/>
      <c r="P472" s="226"/>
      <c r="Q472" s="226"/>
      <c r="R472" s="226"/>
      <c r="S472" s="226"/>
      <c r="T472" s="227"/>
      <c r="AT472" s="228" t="s">
        <v>173</v>
      </c>
      <c r="AU472" s="228" t="s">
        <v>82</v>
      </c>
      <c r="AV472" s="14" t="s">
        <v>82</v>
      </c>
      <c r="AW472" s="14" t="s">
        <v>34</v>
      </c>
      <c r="AX472" s="14" t="s">
        <v>73</v>
      </c>
      <c r="AY472" s="228" t="s">
        <v>163</v>
      </c>
    </row>
    <row r="473" spans="1:65" s="14" customFormat="1" ht="11.25">
      <c r="B473" s="218"/>
      <c r="C473" s="219"/>
      <c r="D473" s="209" t="s">
        <v>173</v>
      </c>
      <c r="E473" s="220" t="s">
        <v>20</v>
      </c>
      <c r="F473" s="221" t="s">
        <v>643</v>
      </c>
      <c r="G473" s="219"/>
      <c r="H473" s="222">
        <v>6.5</v>
      </c>
      <c r="I473" s="223"/>
      <c r="J473" s="219"/>
      <c r="K473" s="219"/>
      <c r="L473" s="224"/>
      <c r="M473" s="225"/>
      <c r="N473" s="226"/>
      <c r="O473" s="226"/>
      <c r="P473" s="226"/>
      <c r="Q473" s="226"/>
      <c r="R473" s="226"/>
      <c r="S473" s="226"/>
      <c r="T473" s="227"/>
      <c r="AT473" s="228" t="s">
        <v>173</v>
      </c>
      <c r="AU473" s="228" t="s">
        <v>82</v>
      </c>
      <c r="AV473" s="14" t="s">
        <v>82</v>
      </c>
      <c r="AW473" s="14" t="s">
        <v>34</v>
      </c>
      <c r="AX473" s="14" t="s">
        <v>73</v>
      </c>
      <c r="AY473" s="228" t="s">
        <v>163</v>
      </c>
    </row>
    <row r="474" spans="1:65" s="14" customFormat="1" ht="11.25">
      <c r="B474" s="218"/>
      <c r="C474" s="219"/>
      <c r="D474" s="209" t="s">
        <v>173</v>
      </c>
      <c r="E474" s="220" t="s">
        <v>20</v>
      </c>
      <c r="F474" s="221" t="s">
        <v>262</v>
      </c>
      <c r="G474" s="219"/>
      <c r="H474" s="222">
        <v>-1.47</v>
      </c>
      <c r="I474" s="223"/>
      <c r="J474" s="219"/>
      <c r="K474" s="219"/>
      <c r="L474" s="224"/>
      <c r="M474" s="225"/>
      <c r="N474" s="226"/>
      <c r="O474" s="226"/>
      <c r="P474" s="226"/>
      <c r="Q474" s="226"/>
      <c r="R474" s="226"/>
      <c r="S474" s="226"/>
      <c r="T474" s="227"/>
      <c r="AT474" s="228" t="s">
        <v>173</v>
      </c>
      <c r="AU474" s="228" t="s">
        <v>82</v>
      </c>
      <c r="AV474" s="14" t="s">
        <v>82</v>
      </c>
      <c r="AW474" s="14" t="s">
        <v>34</v>
      </c>
      <c r="AX474" s="14" t="s">
        <v>73</v>
      </c>
      <c r="AY474" s="228" t="s">
        <v>163</v>
      </c>
    </row>
    <row r="475" spans="1:65" s="15" customFormat="1" ht="11.25">
      <c r="B475" s="229"/>
      <c r="C475" s="230"/>
      <c r="D475" s="209" t="s">
        <v>173</v>
      </c>
      <c r="E475" s="231" t="s">
        <v>20</v>
      </c>
      <c r="F475" s="232" t="s">
        <v>178</v>
      </c>
      <c r="G475" s="230"/>
      <c r="H475" s="233">
        <v>35.862000000000002</v>
      </c>
      <c r="I475" s="234"/>
      <c r="J475" s="230"/>
      <c r="K475" s="230"/>
      <c r="L475" s="235"/>
      <c r="M475" s="236"/>
      <c r="N475" s="237"/>
      <c r="O475" s="237"/>
      <c r="P475" s="237"/>
      <c r="Q475" s="237"/>
      <c r="R475" s="237"/>
      <c r="S475" s="237"/>
      <c r="T475" s="238"/>
      <c r="AT475" s="239" t="s">
        <v>173</v>
      </c>
      <c r="AU475" s="239" t="s">
        <v>82</v>
      </c>
      <c r="AV475" s="15" t="s">
        <v>171</v>
      </c>
      <c r="AW475" s="15" t="s">
        <v>34</v>
      </c>
      <c r="AX475" s="15" t="s">
        <v>80</v>
      </c>
      <c r="AY475" s="239" t="s">
        <v>163</v>
      </c>
    </row>
    <row r="476" spans="1:65" s="2" customFormat="1" ht="32.25" customHeight="1">
      <c r="A476" s="36"/>
      <c r="B476" s="37"/>
      <c r="C476" s="194" t="s">
        <v>644</v>
      </c>
      <c r="D476" s="194" t="s">
        <v>166</v>
      </c>
      <c r="E476" s="195" t="s">
        <v>645</v>
      </c>
      <c r="F476" s="196" t="s">
        <v>646</v>
      </c>
      <c r="G476" s="197" t="s">
        <v>185</v>
      </c>
      <c r="H476" s="198">
        <v>23.974</v>
      </c>
      <c r="I476" s="199"/>
      <c r="J476" s="200">
        <f>ROUND(I476*H476,2)</f>
        <v>0</v>
      </c>
      <c r="K476" s="196" t="s">
        <v>170</v>
      </c>
      <c r="L476" s="41"/>
      <c r="M476" s="201" t="s">
        <v>20</v>
      </c>
      <c r="N476" s="202" t="s">
        <v>44</v>
      </c>
      <c r="O476" s="66"/>
      <c r="P476" s="203">
        <f>O476*H476</f>
        <v>0</v>
      </c>
      <c r="Q476" s="203">
        <v>0</v>
      </c>
      <c r="R476" s="203">
        <f>Q476*H476</f>
        <v>0</v>
      </c>
      <c r="S476" s="203">
        <v>0.26100000000000001</v>
      </c>
      <c r="T476" s="204">
        <f>S476*H476</f>
        <v>6.2572140000000003</v>
      </c>
      <c r="U476" s="36"/>
      <c r="V476" s="36"/>
      <c r="W476" s="36"/>
      <c r="X476" s="36"/>
      <c r="Y476" s="36"/>
      <c r="Z476" s="36"/>
      <c r="AA476" s="36"/>
      <c r="AB476" s="36"/>
      <c r="AC476" s="36"/>
      <c r="AD476" s="36"/>
      <c r="AE476" s="36"/>
      <c r="AR476" s="205" t="s">
        <v>171</v>
      </c>
      <c r="AT476" s="205" t="s">
        <v>166</v>
      </c>
      <c r="AU476" s="205" t="s">
        <v>82</v>
      </c>
      <c r="AY476" s="19" t="s">
        <v>163</v>
      </c>
      <c r="BE476" s="206">
        <f>IF(N476="základní",J476,0)</f>
        <v>0</v>
      </c>
      <c r="BF476" s="206">
        <f>IF(N476="snížená",J476,0)</f>
        <v>0</v>
      </c>
      <c r="BG476" s="206">
        <f>IF(N476="zákl. přenesená",J476,0)</f>
        <v>0</v>
      </c>
      <c r="BH476" s="206">
        <f>IF(N476="sníž. přenesená",J476,0)</f>
        <v>0</v>
      </c>
      <c r="BI476" s="206">
        <f>IF(N476="nulová",J476,0)</f>
        <v>0</v>
      </c>
      <c r="BJ476" s="19" t="s">
        <v>80</v>
      </c>
      <c r="BK476" s="206">
        <f>ROUND(I476*H476,2)</f>
        <v>0</v>
      </c>
      <c r="BL476" s="19" t="s">
        <v>171</v>
      </c>
      <c r="BM476" s="205" t="s">
        <v>647</v>
      </c>
    </row>
    <row r="477" spans="1:65" s="13" customFormat="1" ht="11.25">
      <c r="B477" s="207"/>
      <c r="C477" s="208"/>
      <c r="D477" s="209" t="s">
        <v>173</v>
      </c>
      <c r="E477" s="210" t="s">
        <v>20</v>
      </c>
      <c r="F477" s="211" t="s">
        <v>648</v>
      </c>
      <c r="G477" s="208"/>
      <c r="H477" s="210" t="s">
        <v>20</v>
      </c>
      <c r="I477" s="212"/>
      <c r="J477" s="208"/>
      <c r="K477" s="208"/>
      <c r="L477" s="213"/>
      <c r="M477" s="214"/>
      <c r="N477" s="215"/>
      <c r="O477" s="215"/>
      <c r="P477" s="215"/>
      <c r="Q477" s="215"/>
      <c r="R477" s="215"/>
      <c r="S477" s="215"/>
      <c r="T477" s="216"/>
      <c r="AT477" s="217" t="s">
        <v>173</v>
      </c>
      <c r="AU477" s="217" t="s">
        <v>82</v>
      </c>
      <c r="AV477" s="13" t="s">
        <v>80</v>
      </c>
      <c r="AW477" s="13" t="s">
        <v>34</v>
      </c>
      <c r="AX477" s="13" t="s">
        <v>73</v>
      </c>
      <c r="AY477" s="217" t="s">
        <v>163</v>
      </c>
    </row>
    <row r="478" spans="1:65" s="14" customFormat="1" ht="11.25">
      <c r="B478" s="218"/>
      <c r="C478" s="219"/>
      <c r="D478" s="209" t="s">
        <v>173</v>
      </c>
      <c r="E478" s="220" t="s">
        <v>20</v>
      </c>
      <c r="F478" s="221" t="s">
        <v>190</v>
      </c>
      <c r="G478" s="219"/>
      <c r="H478" s="222">
        <v>7.2</v>
      </c>
      <c r="I478" s="223"/>
      <c r="J478" s="219"/>
      <c r="K478" s="219"/>
      <c r="L478" s="224"/>
      <c r="M478" s="225"/>
      <c r="N478" s="226"/>
      <c r="O478" s="226"/>
      <c r="P478" s="226"/>
      <c r="Q478" s="226"/>
      <c r="R478" s="226"/>
      <c r="S478" s="226"/>
      <c r="T478" s="227"/>
      <c r="AT478" s="228" t="s">
        <v>173</v>
      </c>
      <c r="AU478" s="228" t="s">
        <v>82</v>
      </c>
      <c r="AV478" s="14" t="s">
        <v>82</v>
      </c>
      <c r="AW478" s="14" t="s">
        <v>34</v>
      </c>
      <c r="AX478" s="14" t="s">
        <v>73</v>
      </c>
      <c r="AY478" s="228" t="s">
        <v>163</v>
      </c>
    </row>
    <row r="479" spans="1:65" s="14" customFormat="1" ht="11.25">
      <c r="B479" s="218"/>
      <c r="C479" s="219"/>
      <c r="D479" s="209" t="s">
        <v>173</v>
      </c>
      <c r="E479" s="220" t="s">
        <v>20</v>
      </c>
      <c r="F479" s="221" t="s">
        <v>262</v>
      </c>
      <c r="G479" s="219"/>
      <c r="H479" s="222">
        <v>-1.47</v>
      </c>
      <c r="I479" s="223"/>
      <c r="J479" s="219"/>
      <c r="K479" s="219"/>
      <c r="L479" s="224"/>
      <c r="M479" s="225"/>
      <c r="N479" s="226"/>
      <c r="O479" s="226"/>
      <c r="P479" s="226"/>
      <c r="Q479" s="226"/>
      <c r="R479" s="226"/>
      <c r="S479" s="226"/>
      <c r="T479" s="227"/>
      <c r="AT479" s="228" t="s">
        <v>173</v>
      </c>
      <c r="AU479" s="228" t="s">
        <v>82</v>
      </c>
      <c r="AV479" s="14" t="s">
        <v>82</v>
      </c>
      <c r="AW479" s="14" t="s">
        <v>34</v>
      </c>
      <c r="AX479" s="14" t="s">
        <v>73</v>
      </c>
      <c r="AY479" s="228" t="s">
        <v>163</v>
      </c>
    </row>
    <row r="480" spans="1:65" s="14" customFormat="1" ht="11.25">
      <c r="B480" s="218"/>
      <c r="C480" s="219"/>
      <c r="D480" s="209" t="s">
        <v>173</v>
      </c>
      <c r="E480" s="220" t="s">
        <v>20</v>
      </c>
      <c r="F480" s="221" t="s">
        <v>649</v>
      </c>
      <c r="G480" s="219"/>
      <c r="H480" s="222">
        <v>2.16</v>
      </c>
      <c r="I480" s="223"/>
      <c r="J480" s="219"/>
      <c r="K480" s="219"/>
      <c r="L480" s="224"/>
      <c r="M480" s="225"/>
      <c r="N480" s="226"/>
      <c r="O480" s="226"/>
      <c r="P480" s="226"/>
      <c r="Q480" s="226"/>
      <c r="R480" s="226"/>
      <c r="S480" s="226"/>
      <c r="T480" s="227"/>
      <c r="AT480" s="228" t="s">
        <v>173</v>
      </c>
      <c r="AU480" s="228" t="s">
        <v>82</v>
      </c>
      <c r="AV480" s="14" t="s">
        <v>82</v>
      </c>
      <c r="AW480" s="14" t="s">
        <v>34</v>
      </c>
      <c r="AX480" s="14" t="s">
        <v>73</v>
      </c>
      <c r="AY480" s="228" t="s">
        <v>163</v>
      </c>
    </row>
    <row r="481" spans="1:65" s="16" customFormat="1" ht="11.25">
      <c r="B481" s="253"/>
      <c r="C481" s="254"/>
      <c r="D481" s="209" t="s">
        <v>173</v>
      </c>
      <c r="E481" s="255" t="s">
        <v>20</v>
      </c>
      <c r="F481" s="256" t="s">
        <v>407</v>
      </c>
      <c r="G481" s="254"/>
      <c r="H481" s="257">
        <v>7.8900000000000006</v>
      </c>
      <c r="I481" s="258"/>
      <c r="J481" s="254"/>
      <c r="K481" s="254"/>
      <c r="L481" s="259"/>
      <c r="M481" s="260"/>
      <c r="N481" s="261"/>
      <c r="O481" s="261"/>
      <c r="P481" s="261"/>
      <c r="Q481" s="261"/>
      <c r="R481" s="261"/>
      <c r="S481" s="261"/>
      <c r="T481" s="262"/>
      <c r="AT481" s="263" t="s">
        <v>173</v>
      </c>
      <c r="AU481" s="263" t="s">
        <v>82</v>
      </c>
      <c r="AV481" s="16" t="s">
        <v>164</v>
      </c>
      <c r="AW481" s="16" t="s">
        <v>34</v>
      </c>
      <c r="AX481" s="16" t="s">
        <v>73</v>
      </c>
      <c r="AY481" s="263" t="s">
        <v>163</v>
      </c>
    </row>
    <row r="482" spans="1:65" s="13" customFormat="1" ht="11.25">
      <c r="B482" s="207"/>
      <c r="C482" s="208"/>
      <c r="D482" s="209" t="s">
        <v>173</v>
      </c>
      <c r="E482" s="210" t="s">
        <v>20</v>
      </c>
      <c r="F482" s="211" t="s">
        <v>506</v>
      </c>
      <c r="G482" s="208"/>
      <c r="H482" s="210" t="s">
        <v>20</v>
      </c>
      <c r="I482" s="212"/>
      <c r="J482" s="208"/>
      <c r="K482" s="208"/>
      <c r="L482" s="213"/>
      <c r="M482" s="214"/>
      <c r="N482" s="215"/>
      <c r="O482" s="215"/>
      <c r="P482" s="215"/>
      <c r="Q482" s="215"/>
      <c r="R482" s="215"/>
      <c r="S482" s="215"/>
      <c r="T482" s="216"/>
      <c r="AT482" s="217" t="s">
        <v>173</v>
      </c>
      <c r="AU482" s="217" t="s">
        <v>82</v>
      </c>
      <c r="AV482" s="13" t="s">
        <v>80</v>
      </c>
      <c r="AW482" s="13" t="s">
        <v>34</v>
      </c>
      <c r="AX482" s="13" t="s">
        <v>73</v>
      </c>
      <c r="AY482" s="217" t="s">
        <v>163</v>
      </c>
    </row>
    <row r="483" spans="1:65" s="13" customFormat="1" ht="11.25">
      <c r="B483" s="207"/>
      <c r="C483" s="208"/>
      <c r="D483" s="209" t="s">
        <v>173</v>
      </c>
      <c r="E483" s="210" t="s">
        <v>20</v>
      </c>
      <c r="F483" s="211" t="s">
        <v>532</v>
      </c>
      <c r="G483" s="208"/>
      <c r="H483" s="210" t="s">
        <v>20</v>
      </c>
      <c r="I483" s="212"/>
      <c r="J483" s="208"/>
      <c r="K483" s="208"/>
      <c r="L483" s="213"/>
      <c r="M483" s="214"/>
      <c r="N483" s="215"/>
      <c r="O483" s="215"/>
      <c r="P483" s="215"/>
      <c r="Q483" s="215"/>
      <c r="R483" s="215"/>
      <c r="S483" s="215"/>
      <c r="T483" s="216"/>
      <c r="AT483" s="217" t="s">
        <v>173</v>
      </c>
      <c r="AU483" s="217" t="s">
        <v>82</v>
      </c>
      <c r="AV483" s="13" t="s">
        <v>80</v>
      </c>
      <c r="AW483" s="13" t="s">
        <v>34</v>
      </c>
      <c r="AX483" s="13" t="s">
        <v>73</v>
      </c>
      <c r="AY483" s="217" t="s">
        <v>163</v>
      </c>
    </row>
    <row r="484" spans="1:65" s="14" customFormat="1" ht="11.25">
      <c r="B484" s="218"/>
      <c r="C484" s="219"/>
      <c r="D484" s="209" t="s">
        <v>173</v>
      </c>
      <c r="E484" s="220" t="s">
        <v>20</v>
      </c>
      <c r="F484" s="221" t="s">
        <v>650</v>
      </c>
      <c r="G484" s="219"/>
      <c r="H484" s="222">
        <v>12.9</v>
      </c>
      <c r="I484" s="223"/>
      <c r="J484" s="219"/>
      <c r="K484" s="219"/>
      <c r="L484" s="224"/>
      <c r="M484" s="225"/>
      <c r="N484" s="226"/>
      <c r="O484" s="226"/>
      <c r="P484" s="226"/>
      <c r="Q484" s="226"/>
      <c r="R484" s="226"/>
      <c r="S484" s="226"/>
      <c r="T484" s="227"/>
      <c r="AT484" s="228" t="s">
        <v>173</v>
      </c>
      <c r="AU484" s="228" t="s">
        <v>82</v>
      </c>
      <c r="AV484" s="14" t="s">
        <v>82</v>
      </c>
      <c r="AW484" s="14" t="s">
        <v>34</v>
      </c>
      <c r="AX484" s="14" t="s">
        <v>73</v>
      </c>
      <c r="AY484" s="228" t="s">
        <v>163</v>
      </c>
    </row>
    <row r="485" spans="1:65" s="14" customFormat="1" ht="11.25">
      <c r="B485" s="218"/>
      <c r="C485" s="219"/>
      <c r="D485" s="209" t="s">
        <v>173</v>
      </c>
      <c r="E485" s="220" t="s">
        <v>20</v>
      </c>
      <c r="F485" s="221" t="s">
        <v>651</v>
      </c>
      <c r="G485" s="219"/>
      <c r="H485" s="222">
        <v>-1.379</v>
      </c>
      <c r="I485" s="223"/>
      <c r="J485" s="219"/>
      <c r="K485" s="219"/>
      <c r="L485" s="224"/>
      <c r="M485" s="225"/>
      <c r="N485" s="226"/>
      <c r="O485" s="226"/>
      <c r="P485" s="226"/>
      <c r="Q485" s="226"/>
      <c r="R485" s="226"/>
      <c r="S485" s="226"/>
      <c r="T485" s="227"/>
      <c r="AT485" s="228" t="s">
        <v>173</v>
      </c>
      <c r="AU485" s="228" t="s">
        <v>82</v>
      </c>
      <c r="AV485" s="14" t="s">
        <v>82</v>
      </c>
      <c r="AW485" s="14" t="s">
        <v>34</v>
      </c>
      <c r="AX485" s="14" t="s">
        <v>73</v>
      </c>
      <c r="AY485" s="228" t="s">
        <v>163</v>
      </c>
    </row>
    <row r="486" spans="1:65" s="14" customFormat="1" ht="11.25">
      <c r="B486" s="218"/>
      <c r="C486" s="219"/>
      <c r="D486" s="209" t="s">
        <v>173</v>
      </c>
      <c r="E486" s="220" t="s">
        <v>20</v>
      </c>
      <c r="F486" s="221" t="s">
        <v>652</v>
      </c>
      <c r="G486" s="219"/>
      <c r="H486" s="222">
        <v>8.6999999999999993</v>
      </c>
      <c r="I486" s="223"/>
      <c r="J486" s="219"/>
      <c r="K486" s="219"/>
      <c r="L486" s="224"/>
      <c r="M486" s="225"/>
      <c r="N486" s="226"/>
      <c r="O486" s="226"/>
      <c r="P486" s="226"/>
      <c r="Q486" s="226"/>
      <c r="R486" s="226"/>
      <c r="S486" s="226"/>
      <c r="T486" s="227"/>
      <c r="AT486" s="228" t="s">
        <v>173</v>
      </c>
      <c r="AU486" s="228" t="s">
        <v>82</v>
      </c>
      <c r="AV486" s="14" t="s">
        <v>82</v>
      </c>
      <c r="AW486" s="14" t="s">
        <v>34</v>
      </c>
      <c r="AX486" s="14" t="s">
        <v>73</v>
      </c>
      <c r="AY486" s="228" t="s">
        <v>163</v>
      </c>
    </row>
    <row r="487" spans="1:65" s="14" customFormat="1" ht="11.25">
      <c r="B487" s="218"/>
      <c r="C487" s="219"/>
      <c r="D487" s="209" t="s">
        <v>173</v>
      </c>
      <c r="E487" s="220" t="s">
        <v>20</v>
      </c>
      <c r="F487" s="221" t="s">
        <v>256</v>
      </c>
      <c r="G487" s="219"/>
      <c r="H487" s="222">
        <v>-4.1369999999999996</v>
      </c>
      <c r="I487" s="223"/>
      <c r="J487" s="219"/>
      <c r="K487" s="219"/>
      <c r="L487" s="224"/>
      <c r="M487" s="225"/>
      <c r="N487" s="226"/>
      <c r="O487" s="226"/>
      <c r="P487" s="226"/>
      <c r="Q487" s="226"/>
      <c r="R487" s="226"/>
      <c r="S487" s="226"/>
      <c r="T487" s="227"/>
      <c r="AT487" s="228" t="s">
        <v>173</v>
      </c>
      <c r="AU487" s="228" t="s">
        <v>82</v>
      </c>
      <c r="AV487" s="14" t="s">
        <v>82</v>
      </c>
      <c r="AW487" s="14" t="s">
        <v>34</v>
      </c>
      <c r="AX487" s="14" t="s">
        <v>73</v>
      </c>
      <c r="AY487" s="228" t="s">
        <v>163</v>
      </c>
    </row>
    <row r="488" spans="1:65" s="16" customFormat="1" ht="11.25">
      <c r="B488" s="253"/>
      <c r="C488" s="254"/>
      <c r="D488" s="209" t="s">
        <v>173</v>
      </c>
      <c r="E488" s="255" t="s">
        <v>20</v>
      </c>
      <c r="F488" s="256" t="s">
        <v>407</v>
      </c>
      <c r="G488" s="254"/>
      <c r="H488" s="257">
        <v>16.084</v>
      </c>
      <c r="I488" s="258"/>
      <c r="J488" s="254"/>
      <c r="K488" s="254"/>
      <c r="L488" s="259"/>
      <c r="M488" s="260"/>
      <c r="N488" s="261"/>
      <c r="O488" s="261"/>
      <c r="P488" s="261"/>
      <c r="Q488" s="261"/>
      <c r="R488" s="261"/>
      <c r="S488" s="261"/>
      <c r="T488" s="262"/>
      <c r="AT488" s="263" t="s">
        <v>173</v>
      </c>
      <c r="AU488" s="263" t="s">
        <v>82</v>
      </c>
      <c r="AV488" s="16" t="s">
        <v>164</v>
      </c>
      <c r="AW488" s="16" t="s">
        <v>34</v>
      </c>
      <c r="AX488" s="16" t="s">
        <v>73</v>
      </c>
      <c r="AY488" s="263" t="s">
        <v>163</v>
      </c>
    </row>
    <row r="489" spans="1:65" s="15" customFormat="1" ht="11.25">
      <c r="B489" s="229"/>
      <c r="C489" s="230"/>
      <c r="D489" s="209" t="s">
        <v>173</v>
      </c>
      <c r="E489" s="231" t="s">
        <v>20</v>
      </c>
      <c r="F489" s="232" t="s">
        <v>178</v>
      </c>
      <c r="G489" s="230"/>
      <c r="H489" s="233">
        <v>23.973999999999997</v>
      </c>
      <c r="I489" s="234"/>
      <c r="J489" s="230"/>
      <c r="K489" s="230"/>
      <c r="L489" s="235"/>
      <c r="M489" s="236"/>
      <c r="N489" s="237"/>
      <c r="O489" s="237"/>
      <c r="P489" s="237"/>
      <c r="Q489" s="237"/>
      <c r="R489" s="237"/>
      <c r="S489" s="237"/>
      <c r="T489" s="238"/>
      <c r="AT489" s="239" t="s">
        <v>173</v>
      </c>
      <c r="AU489" s="239" t="s">
        <v>82</v>
      </c>
      <c r="AV489" s="15" t="s">
        <v>171</v>
      </c>
      <c r="AW489" s="15" t="s">
        <v>34</v>
      </c>
      <c r="AX489" s="15" t="s">
        <v>80</v>
      </c>
      <c r="AY489" s="239" t="s">
        <v>163</v>
      </c>
    </row>
    <row r="490" spans="1:65" s="2" customFormat="1" ht="25.5" customHeight="1">
      <c r="A490" s="36"/>
      <c r="B490" s="37"/>
      <c r="C490" s="194" t="s">
        <v>653</v>
      </c>
      <c r="D490" s="194" t="s">
        <v>166</v>
      </c>
      <c r="E490" s="195" t="s">
        <v>654</v>
      </c>
      <c r="F490" s="196" t="s">
        <v>655</v>
      </c>
      <c r="G490" s="197" t="s">
        <v>169</v>
      </c>
      <c r="H490" s="198">
        <v>0.97099999999999997</v>
      </c>
      <c r="I490" s="199"/>
      <c r="J490" s="200">
        <f>ROUND(I490*H490,2)</f>
        <v>0</v>
      </c>
      <c r="K490" s="196" t="s">
        <v>170</v>
      </c>
      <c r="L490" s="41"/>
      <c r="M490" s="201" t="s">
        <v>20</v>
      </c>
      <c r="N490" s="202" t="s">
        <v>44</v>
      </c>
      <c r="O490" s="66"/>
      <c r="P490" s="203">
        <f>O490*H490</f>
        <v>0</v>
      </c>
      <c r="Q490" s="203">
        <v>0</v>
      </c>
      <c r="R490" s="203">
        <f>Q490*H490</f>
        <v>0</v>
      </c>
      <c r="S490" s="203">
        <v>1.8</v>
      </c>
      <c r="T490" s="204">
        <f>S490*H490</f>
        <v>1.7478</v>
      </c>
      <c r="U490" s="36"/>
      <c r="V490" s="36"/>
      <c r="W490" s="36"/>
      <c r="X490" s="36"/>
      <c r="Y490" s="36"/>
      <c r="Z490" s="36"/>
      <c r="AA490" s="36"/>
      <c r="AB490" s="36"/>
      <c r="AC490" s="36"/>
      <c r="AD490" s="36"/>
      <c r="AE490" s="36"/>
      <c r="AR490" s="205" t="s">
        <v>171</v>
      </c>
      <c r="AT490" s="205" t="s">
        <v>166</v>
      </c>
      <c r="AU490" s="205" t="s">
        <v>82</v>
      </c>
      <c r="AY490" s="19" t="s">
        <v>163</v>
      </c>
      <c r="BE490" s="206">
        <f>IF(N490="základní",J490,0)</f>
        <v>0</v>
      </c>
      <c r="BF490" s="206">
        <f>IF(N490="snížená",J490,0)</f>
        <v>0</v>
      </c>
      <c r="BG490" s="206">
        <f>IF(N490="zákl. přenesená",J490,0)</f>
        <v>0</v>
      </c>
      <c r="BH490" s="206">
        <f>IF(N490="sníž. přenesená",J490,0)</f>
        <v>0</v>
      </c>
      <c r="BI490" s="206">
        <f>IF(N490="nulová",J490,0)</f>
        <v>0</v>
      </c>
      <c r="BJ490" s="19" t="s">
        <v>80</v>
      </c>
      <c r="BK490" s="206">
        <f>ROUND(I490*H490,2)</f>
        <v>0</v>
      </c>
      <c r="BL490" s="19" t="s">
        <v>171</v>
      </c>
      <c r="BM490" s="205" t="s">
        <v>656</v>
      </c>
    </row>
    <row r="491" spans="1:65" s="2" customFormat="1" ht="39">
      <c r="A491" s="36"/>
      <c r="B491" s="37"/>
      <c r="C491" s="38"/>
      <c r="D491" s="209" t="s">
        <v>187</v>
      </c>
      <c r="E491" s="38"/>
      <c r="F491" s="240" t="s">
        <v>657</v>
      </c>
      <c r="G491" s="38"/>
      <c r="H491" s="38"/>
      <c r="I491" s="117"/>
      <c r="J491" s="38"/>
      <c r="K491" s="38"/>
      <c r="L491" s="41"/>
      <c r="M491" s="241"/>
      <c r="N491" s="242"/>
      <c r="O491" s="66"/>
      <c r="P491" s="66"/>
      <c r="Q491" s="66"/>
      <c r="R491" s="66"/>
      <c r="S491" s="66"/>
      <c r="T491" s="67"/>
      <c r="U491" s="36"/>
      <c r="V491" s="36"/>
      <c r="W491" s="36"/>
      <c r="X491" s="36"/>
      <c r="Y491" s="36"/>
      <c r="Z491" s="36"/>
      <c r="AA491" s="36"/>
      <c r="AB491" s="36"/>
      <c r="AC491" s="36"/>
      <c r="AD491" s="36"/>
      <c r="AE491" s="36"/>
      <c r="AT491" s="19" t="s">
        <v>187</v>
      </c>
      <c r="AU491" s="19" t="s">
        <v>82</v>
      </c>
    </row>
    <row r="492" spans="1:65" s="13" customFormat="1" ht="11.25">
      <c r="B492" s="207"/>
      <c r="C492" s="208"/>
      <c r="D492" s="209" t="s">
        <v>173</v>
      </c>
      <c r="E492" s="210" t="s">
        <v>20</v>
      </c>
      <c r="F492" s="211" t="s">
        <v>658</v>
      </c>
      <c r="G492" s="208"/>
      <c r="H492" s="210" t="s">
        <v>20</v>
      </c>
      <c r="I492" s="212"/>
      <c r="J492" s="208"/>
      <c r="K492" s="208"/>
      <c r="L492" s="213"/>
      <c r="M492" s="214"/>
      <c r="N492" s="215"/>
      <c r="O492" s="215"/>
      <c r="P492" s="215"/>
      <c r="Q492" s="215"/>
      <c r="R492" s="215"/>
      <c r="S492" s="215"/>
      <c r="T492" s="216"/>
      <c r="AT492" s="217" t="s">
        <v>173</v>
      </c>
      <c r="AU492" s="217" t="s">
        <v>82</v>
      </c>
      <c r="AV492" s="13" t="s">
        <v>80</v>
      </c>
      <c r="AW492" s="13" t="s">
        <v>34</v>
      </c>
      <c r="AX492" s="13" t="s">
        <v>73</v>
      </c>
      <c r="AY492" s="217" t="s">
        <v>163</v>
      </c>
    </row>
    <row r="493" spans="1:65" s="14" customFormat="1" ht="11.25">
      <c r="B493" s="218"/>
      <c r="C493" s="219"/>
      <c r="D493" s="209" t="s">
        <v>173</v>
      </c>
      <c r="E493" s="220" t="s">
        <v>20</v>
      </c>
      <c r="F493" s="221" t="s">
        <v>177</v>
      </c>
      <c r="G493" s="219"/>
      <c r="H493" s="222">
        <v>0.97099999999999997</v>
      </c>
      <c r="I493" s="223"/>
      <c r="J493" s="219"/>
      <c r="K493" s="219"/>
      <c r="L493" s="224"/>
      <c r="M493" s="225"/>
      <c r="N493" s="226"/>
      <c r="O493" s="226"/>
      <c r="P493" s="226"/>
      <c r="Q493" s="226"/>
      <c r="R493" s="226"/>
      <c r="S493" s="226"/>
      <c r="T493" s="227"/>
      <c r="AT493" s="228" t="s">
        <v>173</v>
      </c>
      <c r="AU493" s="228" t="s">
        <v>82</v>
      </c>
      <c r="AV493" s="14" t="s">
        <v>82</v>
      </c>
      <c r="AW493" s="14" t="s">
        <v>34</v>
      </c>
      <c r="AX493" s="14" t="s">
        <v>80</v>
      </c>
      <c r="AY493" s="228" t="s">
        <v>163</v>
      </c>
    </row>
    <row r="494" spans="1:65" s="2" customFormat="1" ht="14.45" customHeight="1">
      <c r="A494" s="36"/>
      <c r="B494" s="37"/>
      <c r="C494" s="194" t="s">
        <v>659</v>
      </c>
      <c r="D494" s="194" t="s">
        <v>166</v>
      </c>
      <c r="E494" s="195" t="s">
        <v>660</v>
      </c>
      <c r="F494" s="196" t="s">
        <v>661</v>
      </c>
      <c r="G494" s="197" t="s">
        <v>169</v>
      </c>
      <c r="H494" s="198">
        <v>0.16</v>
      </c>
      <c r="I494" s="199"/>
      <c r="J494" s="200">
        <f>ROUND(I494*H494,2)</f>
        <v>0</v>
      </c>
      <c r="K494" s="196" t="s">
        <v>170</v>
      </c>
      <c r="L494" s="41"/>
      <c r="M494" s="201" t="s">
        <v>20</v>
      </c>
      <c r="N494" s="202" t="s">
        <v>44</v>
      </c>
      <c r="O494" s="66"/>
      <c r="P494" s="203">
        <f>O494*H494</f>
        <v>0</v>
      </c>
      <c r="Q494" s="203">
        <v>0</v>
      </c>
      <c r="R494" s="203">
        <f>Q494*H494</f>
        <v>0</v>
      </c>
      <c r="S494" s="203">
        <v>2.2000000000000002</v>
      </c>
      <c r="T494" s="204">
        <f>S494*H494</f>
        <v>0.35200000000000004</v>
      </c>
      <c r="U494" s="36"/>
      <c r="V494" s="36"/>
      <c r="W494" s="36"/>
      <c r="X494" s="36"/>
      <c r="Y494" s="36"/>
      <c r="Z494" s="36"/>
      <c r="AA494" s="36"/>
      <c r="AB494" s="36"/>
      <c r="AC494" s="36"/>
      <c r="AD494" s="36"/>
      <c r="AE494" s="36"/>
      <c r="AR494" s="205" t="s">
        <v>171</v>
      </c>
      <c r="AT494" s="205" t="s">
        <v>166</v>
      </c>
      <c r="AU494" s="205" t="s">
        <v>82</v>
      </c>
      <c r="AY494" s="19" t="s">
        <v>163</v>
      </c>
      <c r="BE494" s="206">
        <f>IF(N494="základní",J494,0)</f>
        <v>0</v>
      </c>
      <c r="BF494" s="206">
        <f>IF(N494="snížená",J494,0)</f>
        <v>0</v>
      </c>
      <c r="BG494" s="206">
        <f>IF(N494="zákl. přenesená",J494,0)</f>
        <v>0</v>
      </c>
      <c r="BH494" s="206">
        <f>IF(N494="sníž. přenesená",J494,0)</f>
        <v>0</v>
      </c>
      <c r="BI494" s="206">
        <f>IF(N494="nulová",J494,0)</f>
        <v>0</v>
      </c>
      <c r="BJ494" s="19" t="s">
        <v>80</v>
      </c>
      <c r="BK494" s="206">
        <f>ROUND(I494*H494,2)</f>
        <v>0</v>
      </c>
      <c r="BL494" s="19" t="s">
        <v>171</v>
      </c>
      <c r="BM494" s="205" t="s">
        <v>662</v>
      </c>
    </row>
    <row r="495" spans="1:65" s="13" customFormat="1" ht="11.25">
      <c r="B495" s="207"/>
      <c r="C495" s="208"/>
      <c r="D495" s="209" t="s">
        <v>173</v>
      </c>
      <c r="E495" s="210" t="s">
        <v>20</v>
      </c>
      <c r="F495" s="211" t="s">
        <v>499</v>
      </c>
      <c r="G495" s="208"/>
      <c r="H495" s="210" t="s">
        <v>20</v>
      </c>
      <c r="I495" s="212"/>
      <c r="J495" s="208"/>
      <c r="K495" s="208"/>
      <c r="L495" s="213"/>
      <c r="M495" s="214"/>
      <c r="N495" s="215"/>
      <c r="O495" s="215"/>
      <c r="P495" s="215"/>
      <c r="Q495" s="215"/>
      <c r="R495" s="215"/>
      <c r="S495" s="215"/>
      <c r="T495" s="216"/>
      <c r="AT495" s="217" t="s">
        <v>173</v>
      </c>
      <c r="AU495" s="217" t="s">
        <v>82</v>
      </c>
      <c r="AV495" s="13" t="s">
        <v>80</v>
      </c>
      <c r="AW495" s="13" t="s">
        <v>34</v>
      </c>
      <c r="AX495" s="13" t="s">
        <v>73</v>
      </c>
      <c r="AY495" s="217" t="s">
        <v>163</v>
      </c>
    </row>
    <row r="496" spans="1:65" s="13" customFormat="1" ht="11.25">
      <c r="B496" s="207"/>
      <c r="C496" s="208"/>
      <c r="D496" s="209" t="s">
        <v>173</v>
      </c>
      <c r="E496" s="210" t="s">
        <v>20</v>
      </c>
      <c r="F496" s="211" t="s">
        <v>663</v>
      </c>
      <c r="G496" s="208"/>
      <c r="H496" s="210" t="s">
        <v>20</v>
      </c>
      <c r="I496" s="212"/>
      <c r="J496" s="208"/>
      <c r="K496" s="208"/>
      <c r="L496" s="213"/>
      <c r="M496" s="214"/>
      <c r="N496" s="215"/>
      <c r="O496" s="215"/>
      <c r="P496" s="215"/>
      <c r="Q496" s="215"/>
      <c r="R496" s="215"/>
      <c r="S496" s="215"/>
      <c r="T496" s="216"/>
      <c r="AT496" s="217" t="s">
        <v>173</v>
      </c>
      <c r="AU496" s="217" t="s">
        <v>82</v>
      </c>
      <c r="AV496" s="13" t="s">
        <v>80</v>
      </c>
      <c r="AW496" s="13" t="s">
        <v>34</v>
      </c>
      <c r="AX496" s="13" t="s">
        <v>73</v>
      </c>
      <c r="AY496" s="217" t="s">
        <v>163</v>
      </c>
    </row>
    <row r="497" spans="1:65" s="14" customFormat="1" ht="11.25">
      <c r="B497" s="218"/>
      <c r="C497" s="219"/>
      <c r="D497" s="209" t="s">
        <v>173</v>
      </c>
      <c r="E497" s="220" t="s">
        <v>20</v>
      </c>
      <c r="F497" s="221" t="s">
        <v>664</v>
      </c>
      <c r="G497" s="219"/>
      <c r="H497" s="222">
        <v>0.16</v>
      </c>
      <c r="I497" s="223"/>
      <c r="J497" s="219"/>
      <c r="K497" s="219"/>
      <c r="L497" s="224"/>
      <c r="M497" s="225"/>
      <c r="N497" s="226"/>
      <c r="O497" s="226"/>
      <c r="P497" s="226"/>
      <c r="Q497" s="226"/>
      <c r="R497" s="226"/>
      <c r="S497" s="226"/>
      <c r="T497" s="227"/>
      <c r="AT497" s="228" t="s">
        <v>173</v>
      </c>
      <c r="AU497" s="228" t="s">
        <v>82</v>
      </c>
      <c r="AV497" s="14" t="s">
        <v>82</v>
      </c>
      <c r="AW497" s="14" t="s">
        <v>34</v>
      </c>
      <c r="AX497" s="14" t="s">
        <v>80</v>
      </c>
      <c r="AY497" s="228" t="s">
        <v>163</v>
      </c>
    </row>
    <row r="498" spans="1:65" s="2" customFormat="1" ht="14.45" customHeight="1">
      <c r="A498" s="36"/>
      <c r="B498" s="37"/>
      <c r="C498" s="194" t="s">
        <v>665</v>
      </c>
      <c r="D498" s="194" t="s">
        <v>166</v>
      </c>
      <c r="E498" s="195" t="s">
        <v>666</v>
      </c>
      <c r="F498" s="196" t="s">
        <v>667</v>
      </c>
      <c r="G498" s="197" t="s">
        <v>169</v>
      </c>
      <c r="H498" s="198">
        <v>2.46</v>
      </c>
      <c r="I498" s="199"/>
      <c r="J498" s="200">
        <f>ROUND(I498*H498,2)</f>
        <v>0</v>
      </c>
      <c r="K498" s="196" t="s">
        <v>170</v>
      </c>
      <c r="L498" s="41"/>
      <c r="M498" s="201" t="s">
        <v>20</v>
      </c>
      <c r="N498" s="202" t="s">
        <v>44</v>
      </c>
      <c r="O498" s="66"/>
      <c r="P498" s="203">
        <f>O498*H498</f>
        <v>0</v>
      </c>
      <c r="Q498" s="203">
        <v>0</v>
      </c>
      <c r="R498" s="203">
        <f>Q498*H498</f>
        <v>0</v>
      </c>
      <c r="S498" s="203">
        <v>2.2000000000000002</v>
      </c>
      <c r="T498" s="204">
        <f>S498*H498</f>
        <v>5.4119999999999999</v>
      </c>
      <c r="U498" s="36"/>
      <c r="V498" s="36"/>
      <c r="W498" s="36"/>
      <c r="X498" s="36"/>
      <c r="Y498" s="36"/>
      <c r="Z498" s="36"/>
      <c r="AA498" s="36"/>
      <c r="AB498" s="36"/>
      <c r="AC498" s="36"/>
      <c r="AD498" s="36"/>
      <c r="AE498" s="36"/>
      <c r="AR498" s="205" t="s">
        <v>171</v>
      </c>
      <c r="AT498" s="205" t="s">
        <v>166</v>
      </c>
      <c r="AU498" s="205" t="s">
        <v>82</v>
      </c>
      <c r="AY498" s="19" t="s">
        <v>163</v>
      </c>
      <c r="BE498" s="206">
        <f>IF(N498="základní",J498,0)</f>
        <v>0</v>
      </c>
      <c r="BF498" s="206">
        <f>IF(N498="snížená",J498,0)</f>
        <v>0</v>
      </c>
      <c r="BG498" s="206">
        <f>IF(N498="zákl. přenesená",J498,0)</f>
        <v>0</v>
      </c>
      <c r="BH498" s="206">
        <f>IF(N498="sníž. přenesená",J498,0)</f>
        <v>0</v>
      </c>
      <c r="BI498" s="206">
        <f>IF(N498="nulová",J498,0)</f>
        <v>0</v>
      </c>
      <c r="BJ498" s="19" t="s">
        <v>80</v>
      </c>
      <c r="BK498" s="206">
        <f>ROUND(I498*H498,2)</f>
        <v>0</v>
      </c>
      <c r="BL498" s="19" t="s">
        <v>171</v>
      </c>
      <c r="BM498" s="205" t="s">
        <v>668</v>
      </c>
    </row>
    <row r="499" spans="1:65" s="13" customFormat="1" ht="11.25">
      <c r="B499" s="207"/>
      <c r="C499" s="208"/>
      <c r="D499" s="209" t="s">
        <v>173</v>
      </c>
      <c r="E499" s="210" t="s">
        <v>20</v>
      </c>
      <c r="F499" s="211" t="s">
        <v>506</v>
      </c>
      <c r="G499" s="208"/>
      <c r="H499" s="210" t="s">
        <v>20</v>
      </c>
      <c r="I499" s="212"/>
      <c r="J499" s="208"/>
      <c r="K499" s="208"/>
      <c r="L499" s="213"/>
      <c r="M499" s="214"/>
      <c r="N499" s="215"/>
      <c r="O499" s="215"/>
      <c r="P499" s="215"/>
      <c r="Q499" s="215"/>
      <c r="R499" s="215"/>
      <c r="S499" s="215"/>
      <c r="T499" s="216"/>
      <c r="AT499" s="217" t="s">
        <v>173</v>
      </c>
      <c r="AU499" s="217" t="s">
        <v>82</v>
      </c>
      <c r="AV499" s="13" t="s">
        <v>80</v>
      </c>
      <c r="AW499" s="13" t="s">
        <v>34</v>
      </c>
      <c r="AX499" s="13" t="s">
        <v>73</v>
      </c>
      <c r="AY499" s="217" t="s">
        <v>163</v>
      </c>
    </row>
    <row r="500" spans="1:65" s="13" customFormat="1" ht="11.25">
      <c r="B500" s="207"/>
      <c r="C500" s="208"/>
      <c r="D500" s="209" t="s">
        <v>173</v>
      </c>
      <c r="E500" s="210" t="s">
        <v>20</v>
      </c>
      <c r="F500" s="211" t="s">
        <v>532</v>
      </c>
      <c r="G500" s="208"/>
      <c r="H500" s="210" t="s">
        <v>20</v>
      </c>
      <c r="I500" s="212"/>
      <c r="J500" s="208"/>
      <c r="K500" s="208"/>
      <c r="L500" s="213"/>
      <c r="M500" s="214"/>
      <c r="N500" s="215"/>
      <c r="O500" s="215"/>
      <c r="P500" s="215"/>
      <c r="Q500" s="215"/>
      <c r="R500" s="215"/>
      <c r="S500" s="215"/>
      <c r="T500" s="216"/>
      <c r="AT500" s="217" t="s">
        <v>173</v>
      </c>
      <c r="AU500" s="217" t="s">
        <v>82</v>
      </c>
      <c r="AV500" s="13" t="s">
        <v>80</v>
      </c>
      <c r="AW500" s="13" t="s">
        <v>34</v>
      </c>
      <c r="AX500" s="13" t="s">
        <v>73</v>
      </c>
      <c r="AY500" s="217" t="s">
        <v>163</v>
      </c>
    </row>
    <row r="501" spans="1:65" s="14" customFormat="1" ht="11.25">
      <c r="B501" s="218"/>
      <c r="C501" s="219"/>
      <c r="D501" s="209" t="s">
        <v>173</v>
      </c>
      <c r="E501" s="220" t="s">
        <v>20</v>
      </c>
      <c r="F501" s="221" t="s">
        <v>669</v>
      </c>
      <c r="G501" s="219"/>
      <c r="H501" s="222">
        <v>2.46</v>
      </c>
      <c r="I501" s="223"/>
      <c r="J501" s="219"/>
      <c r="K501" s="219"/>
      <c r="L501" s="224"/>
      <c r="M501" s="225"/>
      <c r="N501" s="226"/>
      <c r="O501" s="226"/>
      <c r="P501" s="226"/>
      <c r="Q501" s="226"/>
      <c r="R501" s="226"/>
      <c r="S501" s="226"/>
      <c r="T501" s="227"/>
      <c r="AT501" s="228" t="s">
        <v>173</v>
      </c>
      <c r="AU501" s="228" t="s">
        <v>82</v>
      </c>
      <c r="AV501" s="14" t="s">
        <v>82</v>
      </c>
      <c r="AW501" s="14" t="s">
        <v>34</v>
      </c>
      <c r="AX501" s="14" t="s">
        <v>80</v>
      </c>
      <c r="AY501" s="228" t="s">
        <v>163</v>
      </c>
    </row>
    <row r="502" spans="1:65" s="2" customFormat="1" ht="29.25" customHeight="1">
      <c r="A502" s="36"/>
      <c r="B502" s="37"/>
      <c r="C502" s="194" t="s">
        <v>670</v>
      </c>
      <c r="D502" s="194" t="s">
        <v>166</v>
      </c>
      <c r="E502" s="195" t="s">
        <v>671</v>
      </c>
      <c r="F502" s="196" t="s">
        <v>672</v>
      </c>
      <c r="G502" s="197" t="s">
        <v>185</v>
      </c>
      <c r="H502" s="198">
        <v>11.016999999999999</v>
      </c>
      <c r="I502" s="199"/>
      <c r="J502" s="200">
        <f>ROUND(I502*H502,2)</f>
        <v>0</v>
      </c>
      <c r="K502" s="196" t="s">
        <v>170</v>
      </c>
      <c r="L502" s="41"/>
      <c r="M502" s="201" t="s">
        <v>20</v>
      </c>
      <c r="N502" s="202" t="s">
        <v>44</v>
      </c>
      <c r="O502" s="66"/>
      <c r="P502" s="203">
        <f>O502*H502</f>
        <v>0</v>
      </c>
      <c r="Q502" s="203">
        <v>0</v>
      </c>
      <c r="R502" s="203">
        <f>Q502*H502</f>
        <v>0</v>
      </c>
      <c r="S502" s="203">
        <v>8.7999999999999995E-2</v>
      </c>
      <c r="T502" s="204">
        <f>S502*H502</f>
        <v>0.96949599999999991</v>
      </c>
      <c r="U502" s="36"/>
      <c r="V502" s="36"/>
      <c r="W502" s="36"/>
      <c r="X502" s="36"/>
      <c r="Y502" s="36"/>
      <c r="Z502" s="36"/>
      <c r="AA502" s="36"/>
      <c r="AB502" s="36"/>
      <c r="AC502" s="36"/>
      <c r="AD502" s="36"/>
      <c r="AE502" s="36"/>
      <c r="AR502" s="205" t="s">
        <v>171</v>
      </c>
      <c r="AT502" s="205" t="s">
        <v>166</v>
      </c>
      <c r="AU502" s="205" t="s">
        <v>82</v>
      </c>
      <c r="AY502" s="19" t="s">
        <v>163</v>
      </c>
      <c r="BE502" s="206">
        <f>IF(N502="základní",J502,0)</f>
        <v>0</v>
      </c>
      <c r="BF502" s="206">
        <f>IF(N502="snížená",J502,0)</f>
        <v>0</v>
      </c>
      <c r="BG502" s="206">
        <f>IF(N502="zákl. přenesená",J502,0)</f>
        <v>0</v>
      </c>
      <c r="BH502" s="206">
        <f>IF(N502="sníž. přenesená",J502,0)</f>
        <v>0</v>
      </c>
      <c r="BI502" s="206">
        <f>IF(N502="nulová",J502,0)</f>
        <v>0</v>
      </c>
      <c r="BJ502" s="19" t="s">
        <v>80</v>
      </c>
      <c r="BK502" s="206">
        <f>ROUND(I502*H502,2)</f>
        <v>0</v>
      </c>
      <c r="BL502" s="19" t="s">
        <v>171</v>
      </c>
      <c r="BM502" s="205" t="s">
        <v>673</v>
      </c>
    </row>
    <row r="503" spans="1:65" s="2" customFormat="1" ht="29.25">
      <c r="A503" s="36"/>
      <c r="B503" s="37"/>
      <c r="C503" s="38"/>
      <c r="D503" s="209" t="s">
        <v>187</v>
      </c>
      <c r="E503" s="38"/>
      <c r="F503" s="240" t="s">
        <v>674</v>
      </c>
      <c r="G503" s="38"/>
      <c r="H503" s="38"/>
      <c r="I503" s="117"/>
      <c r="J503" s="38"/>
      <c r="K503" s="38"/>
      <c r="L503" s="41"/>
      <c r="M503" s="241"/>
      <c r="N503" s="242"/>
      <c r="O503" s="66"/>
      <c r="P503" s="66"/>
      <c r="Q503" s="66"/>
      <c r="R503" s="66"/>
      <c r="S503" s="66"/>
      <c r="T503" s="67"/>
      <c r="U503" s="36"/>
      <c r="V503" s="36"/>
      <c r="W503" s="36"/>
      <c r="X503" s="36"/>
      <c r="Y503" s="36"/>
      <c r="Z503" s="36"/>
      <c r="AA503" s="36"/>
      <c r="AB503" s="36"/>
      <c r="AC503" s="36"/>
      <c r="AD503" s="36"/>
      <c r="AE503" s="36"/>
      <c r="AT503" s="19" t="s">
        <v>187</v>
      </c>
      <c r="AU503" s="19" t="s">
        <v>82</v>
      </c>
    </row>
    <row r="504" spans="1:65" s="13" customFormat="1" ht="11.25">
      <c r="B504" s="207"/>
      <c r="C504" s="208"/>
      <c r="D504" s="209" t="s">
        <v>173</v>
      </c>
      <c r="E504" s="210" t="s">
        <v>20</v>
      </c>
      <c r="F504" s="211" t="s">
        <v>506</v>
      </c>
      <c r="G504" s="208"/>
      <c r="H504" s="210" t="s">
        <v>20</v>
      </c>
      <c r="I504" s="212"/>
      <c r="J504" s="208"/>
      <c r="K504" s="208"/>
      <c r="L504" s="213"/>
      <c r="M504" s="214"/>
      <c r="N504" s="215"/>
      <c r="O504" s="215"/>
      <c r="P504" s="215"/>
      <c r="Q504" s="215"/>
      <c r="R504" s="215"/>
      <c r="S504" s="215"/>
      <c r="T504" s="216"/>
      <c r="AT504" s="217" t="s">
        <v>173</v>
      </c>
      <c r="AU504" s="217" t="s">
        <v>82</v>
      </c>
      <c r="AV504" s="13" t="s">
        <v>80</v>
      </c>
      <c r="AW504" s="13" t="s">
        <v>34</v>
      </c>
      <c r="AX504" s="13" t="s">
        <v>73</v>
      </c>
      <c r="AY504" s="217" t="s">
        <v>163</v>
      </c>
    </row>
    <row r="505" spans="1:65" s="13" customFormat="1" ht="11.25">
      <c r="B505" s="207"/>
      <c r="C505" s="208"/>
      <c r="D505" s="209" t="s">
        <v>173</v>
      </c>
      <c r="E505" s="210" t="s">
        <v>20</v>
      </c>
      <c r="F505" s="211" t="s">
        <v>532</v>
      </c>
      <c r="G505" s="208"/>
      <c r="H505" s="210" t="s">
        <v>20</v>
      </c>
      <c r="I505" s="212"/>
      <c r="J505" s="208"/>
      <c r="K505" s="208"/>
      <c r="L505" s="213"/>
      <c r="M505" s="214"/>
      <c r="N505" s="215"/>
      <c r="O505" s="215"/>
      <c r="P505" s="215"/>
      <c r="Q505" s="215"/>
      <c r="R505" s="215"/>
      <c r="S505" s="215"/>
      <c r="T505" s="216"/>
      <c r="AT505" s="217" t="s">
        <v>173</v>
      </c>
      <c r="AU505" s="217" t="s">
        <v>82</v>
      </c>
      <c r="AV505" s="13" t="s">
        <v>80</v>
      </c>
      <c r="AW505" s="13" t="s">
        <v>34</v>
      </c>
      <c r="AX505" s="13" t="s">
        <v>73</v>
      </c>
      <c r="AY505" s="217" t="s">
        <v>163</v>
      </c>
    </row>
    <row r="506" spans="1:65" s="14" customFormat="1" ht="11.25">
      <c r="B506" s="218"/>
      <c r="C506" s="219"/>
      <c r="D506" s="209" t="s">
        <v>173</v>
      </c>
      <c r="E506" s="220" t="s">
        <v>20</v>
      </c>
      <c r="F506" s="221" t="s">
        <v>675</v>
      </c>
      <c r="G506" s="219"/>
      <c r="H506" s="222">
        <v>1.5760000000000001</v>
      </c>
      <c r="I506" s="223"/>
      <c r="J506" s="219"/>
      <c r="K506" s="219"/>
      <c r="L506" s="224"/>
      <c r="M506" s="225"/>
      <c r="N506" s="226"/>
      <c r="O506" s="226"/>
      <c r="P506" s="226"/>
      <c r="Q506" s="226"/>
      <c r="R506" s="226"/>
      <c r="S506" s="226"/>
      <c r="T506" s="227"/>
      <c r="AT506" s="228" t="s">
        <v>173</v>
      </c>
      <c r="AU506" s="228" t="s">
        <v>82</v>
      </c>
      <c r="AV506" s="14" t="s">
        <v>82</v>
      </c>
      <c r="AW506" s="14" t="s">
        <v>34</v>
      </c>
      <c r="AX506" s="14" t="s">
        <v>73</v>
      </c>
      <c r="AY506" s="228" t="s">
        <v>163</v>
      </c>
    </row>
    <row r="507" spans="1:65" s="14" customFormat="1" ht="11.25">
      <c r="B507" s="218"/>
      <c r="C507" s="219"/>
      <c r="D507" s="209" t="s">
        <v>173</v>
      </c>
      <c r="E507" s="220" t="s">
        <v>20</v>
      </c>
      <c r="F507" s="221" t="s">
        <v>676</v>
      </c>
      <c r="G507" s="219"/>
      <c r="H507" s="222">
        <v>2.94</v>
      </c>
      <c r="I507" s="223"/>
      <c r="J507" s="219"/>
      <c r="K507" s="219"/>
      <c r="L507" s="224"/>
      <c r="M507" s="225"/>
      <c r="N507" s="226"/>
      <c r="O507" s="226"/>
      <c r="P507" s="226"/>
      <c r="Q507" s="226"/>
      <c r="R507" s="226"/>
      <c r="S507" s="226"/>
      <c r="T507" s="227"/>
      <c r="AT507" s="228" t="s">
        <v>173</v>
      </c>
      <c r="AU507" s="228" t="s">
        <v>82</v>
      </c>
      <c r="AV507" s="14" t="s">
        <v>82</v>
      </c>
      <c r="AW507" s="14" t="s">
        <v>34</v>
      </c>
      <c r="AX507" s="14" t="s">
        <v>73</v>
      </c>
      <c r="AY507" s="228" t="s">
        <v>163</v>
      </c>
    </row>
    <row r="508" spans="1:65" s="14" customFormat="1" ht="11.25">
      <c r="B508" s="218"/>
      <c r="C508" s="219"/>
      <c r="D508" s="209" t="s">
        <v>173</v>
      </c>
      <c r="E508" s="220" t="s">
        <v>20</v>
      </c>
      <c r="F508" s="221" t="s">
        <v>677</v>
      </c>
      <c r="G508" s="219"/>
      <c r="H508" s="222">
        <v>4.1369999999999996</v>
      </c>
      <c r="I508" s="223"/>
      <c r="J508" s="219"/>
      <c r="K508" s="219"/>
      <c r="L508" s="224"/>
      <c r="M508" s="225"/>
      <c r="N508" s="226"/>
      <c r="O508" s="226"/>
      <c r="P508" s="226"/>
      <c r="Q508" s="226"/>
      <c r="R508" s="226"/>
      <c r="S508" s="226"/>
      <c r="T508" s="227"/>
      <c r="AT508" s="228" t="s">
        <v>173</v>
      </c>
      <c r="AU508" s="228" t="s">
        <v>82</v>
      </c>
      <c r="AV508" s="14" t="s">
        <v>82</v>
      </c>
      <c r="AW508" s="14" t="s">
        <v>34</v>
      </c>
      <c r="AX508" s="14" t="s">
        <v>73</v>
      </c>
      <c r="AY508" s="228" t="s">
        <v>163</v>
      </c>
    </row>
    <row r="509" spans="1:65" s="14" customFormat="1" ht="11.25">
      <c r="B509" s="218"/>
      <c r="C509" s="219"/>
      <c r="D509" s="209" t="s">
        <v>173</v>
      </c>
      <c r="E509" s="220" t="s">
        <v>20</v>
      </c>
      <c r="F509" s="221" t="s">
        <v>678</v>
      </c>
      <c r="G509" s="219"/>
      <c r="H509" s="222">
        <v>2.3639999999999999</v>
      </c>
      <c r="I509" s="223"/>
      <c r="J509" s="219"/>
      <c r="K509" s="219"/>
      <c r="L509" s="224"/>
      <c r="M509" s="225"/>
      <c r="N509" s="226"/>
      <c r="O509" s="226"/>
      <c r="P509" s="226"/>
      <c r="Q509" s="226"/>
      <c r="R509" s="226"/>
      <c r="S509" s="226"/>
      <c r="T509" s="227"/>
      <c r="AT509" s="228" t="s">
        <v>173</v>
      </c>
      <c r="AU509" s="228" t="s">
        <v>82</v>
      </c>
      <c r="AV509" s="14" t="s">
        <v>82</v>
      </c>
      <c r="AW509" s="14" t="s">
        <v>34</v>
      </c>
      <c r="AX509" s="14" t="s">
        <v>73</v>
      </c>
      <c r="AY509" s="228" t="s">
        <v>163</v>
      </c>
    </row>
    <row r="510" spans="1:65" s="15" customFormat="1" ht="11.25">
      <c r="B510" s="229"/>
      <c r="C510" s="230"/>
      <c r="D510" s="209" t="s">
        <v>173</v>
      </c>
      <c r="E510" s="231" t="s">
        <v>20</v>
      </c>
      <c r="F510" s="232" t="s">
        <v>178</v>
      </c>
      <c r="G510" s="230"/>
      <c r="H510" s="233">
        <v>11.016999999999999</v>
      </c>
      <c r="I510" s="234"/>
      <c r="J510" s="230"/>
      <c r="K510" s="230"/>
      <c r="L510" s="235"/>
      <c r="M510" s="236"/>
      <c r="N510" s="237"/>
      <c r="O510" s="237"/>
      <c r="P510" s="237"/>
      <c r="Q510" s="237"/>
      <c r="R510" s="237"/>
      <c r="S510" s="237"/>
      <c r="T510" s="238"/>
      <c r="AT510" s="239" t="s">
        <v>173</v>
      </c>
      <c r="AU510" s="239" t="s">
        <v>82</v>
      </c>
      <c r="AV510" s="15" t="s">
        <v>171</v>
      </c>
      <c r="AW510" s="15" t="s">
        <v>34</v>
      </c>
      <c r="AX510" s="15" t="s">
        <v>80</v>
      </c>
      <c r="AY510" s="239" t="s">
        <v>163</v>
      </c>
    </row>
    <row r="511" spans="1:65" s="2" customFormat="1" ht="27.75" customHeight="1">
      <c r="A511" s="36"/>
      <c r="B511" s="37"/>
      <c r="C511" s="194" t="s">
        <v>679</v>
      </c>
      <c r="D511" s="194" t="s">
        <v>166</v>
      </c>
      <c r="E511" s="195" t="s">
        <v>680</v>
      </c>
      <c r="F511" s="196" t="s">
        <v>681</v>
      </c>
      <c r="G511" s="197" t="s">
        <v>185</v>
      </c>
      <c r="H511" s="198">
        <v>5.8280000000000003</v>
      </c>
      <c r="I511" s="199"/>
      <c r="J511" s="200">
        <f>ROUND(I511*H511,2)</f>
        <v>0</v>
      </c>
      <c r="K511" s="196" t="s">
        <v>170</v>
      </c>
      <c r="L511" s="41"/>
      <c r="M511" s="201" t="s">
        <v>20</v>
      </c>
      <c r="N511" s="202" t="s">
        <v>44</v>
      </c>
      <c r="O511" s="66"/>
      <c r="P511" s="203">
        <f>O511*H511</f>
        <v>0</v>
      </c>
      <c r="Q511" s="203">
        <v>0</v>
      </c>
      <c r="R511" s="203">
        <f>Q511*H511</f>
        <v>0</v>
      </c>
      <c r="S511" s="203">
        <v>6.0999999999999999E-2</v>
      </c>
      <c r="T511" s="204">
        <f>S511*H511</f>
        <v>0.35550799999999999</v>
      </c>
      <c r="U511" s="36"/>
      <c r="V511" s="36"/>
      <c r="W511" s="36"/>
      <c r="X511" s="36"/>
      <c r="Y511" s="36"/>
      <c r="Z511" s="36"/>
      <c r="AA511" s="36"/>
      <c r="AB511" s="36"/>
      <c r="AC511" s="36"/>
      <c r="AD511" s="36"/>
      <c r="AE511" s="36"/>
      <c r="AR511" s="205" t="s">
        <v>171</v>
      </c>
      <c r="AT511" s="205" t="s">
        <v>166</v>
      </c>
      <c r="AU511" s="205" t="s">
        <v>82</v>
      </c>
      <c r="AY511" s="19" t="s">
        <v>163</v>
      </c>
      <c r="BE511" s="206">
        <f>IF(N511="základní",J511,0)</f>
        <v>0</v>
      </c>
      <c r="BF511" s="206">
        <f>IF(N511="snížená",J511,0)</f>
        <v>0</v>
      </c>
      <c r="BG511" s="206">
        <f>IF(N511="zákl. přenesená",J511,0)</f>
        <v>0</v>
      </c>
      <c r="BH511" s="206">
        <f>IF(N511="sníž. přenesená",J511,0)</f>
        <v>0</v>
      </c>
      <c r="BI511" s="206">
        <f>IF(N511="nulová",J511,0)</f>
        <v>0</v>
      </c>
      <c r="BJ511" s="19" t="s">
        <v>80</v>
      </c>
      <c r="BK511" s="206">
        <f>ROUND(I511*H511,2)</f>
        <v>0</v>
      </c>
      <c r="BL511" s="19" t="s">
        <v>171</v>
      </c>
      <c r="BM511" s="205" t="s">
        <v>682</v>
      </c>
    </row>
    <row r="512" spans="1:65" s="2" customFormat="1" ht="39">
      <c r="A512" s="36"/>
      <c r="B512" s="37"/>
      <c r="C512" s="38"/>
      <c r="D512" s="209" t="s">
        <v>187</v>
      </c>
      <c r="E512" s="38"/>
      <c r="F512" s="240" t="s">
        <v>683</v>
      </c>
      <c r="G512" s="38"/>
      <c r="H512" s="38"/>
      <c r="I512" s="117"/>
      <c r="J512" s="38"/>
      <c r="K512" s="38"/>
      <c r="L512" s="41"/>
      <c r="M512" s="241"/>
      <c r="N512" s="242"/>
      <c r="O512" s="66"/>
      <c r="P512" s="66"/>
      <c r="Q512" s="66"/>
      <c r="R512" s="66"/>
      <c r="S512" s="66"/>
      <c r="T512" s="67"/>
      <c r="U512" s="36"/>
      <c r="V512" s="36"/>
      <c r="W512" s="36"/>
      <c r="X512" s="36"/>
      <c r="Y512" s="36"/>
      <c r="Z512" s="36"/>
      <c r="AA512" s="36"/>
      <c r="AB512" s="36"/>
      <c r="AC512" s="36"/>
      <c r="AD512" s="36"/>
      <c r="AE512" s="36"/>
      <c r="AT512" s="19" t="s">
        <v>187</v>
      </c>
      <c r="AU512" s="19" t="s">
        <v>82</v>
      </c>
    </row>
    <row r="513" spans="1:65" s="13" customFormat="1" ht="11.25">
      <c r="B513" s="207"/>
      <c r="C513" s="208"/>
      <c r="D513" s="209" t="s">
        <v>173</v>
      </c>
      <c r="E513" s="210" t="s">
        <v>20</v>
      </c>
      <c r="F513" s="211" t="s">
        <v>658</v>
      </c>
      <c r="G513" s="208"/>
      <c r="H513" s="210" t="s">
        <v>20</v>
      </c>
      <c r="I513" s="212"/>
      <c r="J513" s="208"/>
      <c r="K513" s="208"/>
      <c r="L513" s="213"/>
      <c r="M513" s="214"/>
      <c r="N513" s="215"/>
      <c r="O513" s="215"/>
      <c r="P513" s="215"/>
      <c r="Q513" s="215"/>
      <c r="R513" s="215"/>
      <c r="S513" s="215"/>
      <c r="T513" s="216"/>
      <c r="AT513" s="217" t="s">
        <v>173</v>
      </c>
      <c r="AU513" s="217" t="s">
        <v>82</v>
      </c>
      <c r="AV513" s="13" t="s">
        <v>80</v>
      </c>
      <c r="AW513" s="13" t="s">
        <v>34</v>
      </c>
      <c r="AX513" s="13" t="s">
        <v>73</v>
      </c>
      <c r="AY513" s="217" t="s">
        <v>163</v>
      </c>
    </row>
    <row r="514" spans="1:65" s="14" customFormat="1" ht="11.25">
      <c r="B514" s="218"/>
      <c r="C514" s="219"/>
      <c r="D514" s="209" t="s">
        <v>173</v>
      </c>
      <c r="E514" s="220" t="s">
        <v>20</v>
      </c>
      <c r="F514" s="221" t="s">
        <v>684</v>
      </c>
      <c r="G514" s="219"/>
      <c r="H514" s="222">
        <v>5.8280000000000003</v>
      </c>
      <c r="I514" s="223"/>
      <c r="J514" s="219"/>
      <c r="K514" s="219"/>
      <c r="L514" s="224"/>
      <c r="M514" s="225"/>
      <c r="N514" s="226"/>
      <c r="O514" s="226"/>
      <c r="P514" s="226"/>
      <c r="Q514" s="226"/>
      <c r="R514" s="226"/>
      <c r="S514" s="226"/>
      <c r="T514" s="227"/>
      <c r="AT514" s="228" t="s">
        <v>173</v>
      </c>
      <c r="AU514" s="228" t="s">
        <v>82</v>
      </c>
      <c r="AV514" s="14" t="s">
        <v>82</v>
      </c>
      <c r="AW514" s="14" t="s">
        <v>34</v>
      </c>
      <c r="AX514" s="14" t="s">
        <v>80</v>
      </c>
      <c r="AY514" s="228" t="s">
        <v>163</v>
      </c>
    </row>
    <row r="515" spans="1:65" s="2" customFormat="1" ht="32.25" customHeight="1">
      <c r="A515" s="36"/>
      <c r="B515" s="37"/>
      <c r="C515" s="194" t="s">
        <v>685</v>
      </c>
      <c r="D515" s="194" t="s">
        <v>166</v>
      </c>
      <c r="E515" s="195" t="s">
        <v>686</v>
      </c>
      <c r="F515" s="196" t="s">
        <v>687</v>
      </c>
      <c r="G515" s="197" t="s">
        <v>194</v>
      </c>
      <c r="H515" s="198">
        <v>2</v>
      </c>
      <c r="I515" s="199"/>
      <c r="J515" s="200">
        <f>ROUND(I515*H515,2)</f>
        <v>0</v>
      </c>
      <c r="K515" s="196" t="s">
        <v>170</v>
      </c>
      <c r="L515" s="41"/>
      <c r="M515" s="201" t="s">
        <v>20</v>
      </c>
      <c r="N515" s="202" t="s">
        <v>44</v>
      </c>
      <c r="O515" s="66"/>
      <c r="P515" s="203">
        <f>O515*H515</f>
        <v>0</v>
      </c>
      <c r="Q515" s="203">
        <v>0</v>
      </c>
      <c r="R515" s="203">
        <f>Q515*H515</f>
        <v>0</v>
      </c>
      <c r="S515" s="203">
        <v>6.9000000000000006E-2</v>
      </c>
      <c r="T515" s="204">
        <f>S515*H515</f>
        <v>0.13800000000000001</v>
      </c>
      <c r="U515" s="36"/>
      <c r="V515" s="36"/>
      <c r="W515" s="36"/>
      <c r="X515" s="36"/>
      <c r="Y515" s="36"/>
      <c r="Z515" s="36"/>
      <c r="AA515" s="36"/>
      <c r="AB515" s="36"/>
      <c r="AC515" s="36"/>
      <c r="AD515" s="36"/>
      <c r="AE515" s="36"/>
      <c r="AR515" s="205" t="s">
        <v>171</v>
      </c>
      <c r="AT515" s="205" t="s">
        <v>166</v>
      </c>
      <c r="AU515" s="205" t="s">
        <v>82</v>
      </c>
      <c r="AY515" s="19" t="s">
        <v>163</v>
      </c>
      <c r="BE515" s="206">
        <f>IF(N515="základní",J515,0)</f>
        <v>0</v>
      </c>
      <c r="BF515" s="206">
        <f>IF(N515="snížená",J515,0)</f>
        <v>0</v>
      </c>
      <c r="BG515" s="206">
        <f>IF(N515="zákl. přenesená",J515,0)</f>
        <v>0</v>
      </c>
      <c r="BH515" s="206">
        <f>IF(N515="sníž. přenesená",J515,0)</f>
        <v>0</v>
      </c>
      <c r="BI515" s="206">
        <f>IF(N515="nulová",J515,0)</f>
        <v>0</v>
      </c>
      <c r="BJ515" s="19" t="s">
        <v>80</v>
      </c>
      <c r="BK515" s="206">
        <f>ROUND(I515*H515,2)</f>
        <v>0</v>
      </c>
      <c r="BL515" s="19" t="s">
        <v>171</v>
      </c>
      <c r="BM515" s="205" t="s">
        <v>688</v>
      </c>
    </row>
    <row r="516" spans="1:65" s="13" customFormat="1" ht="11.25">
      <c r="B516" s="207"/>
      <c r="C516" s="208"/>
      <c r="D516" s="209" t="s">
        <v>173</v>
      </c>
      <c r="E516" s="210" t="s">
        <v>20</v>
      </c>
      <c r="F516" s="211" t="s">
        <v>499</v>
      </c>
      <c r="G516" s="208"/>
      <c r="H516" s="210" t="s">
        <v>20</v>
      </c>
      <c r="I516" s="212"/>
      <c r="J516" s="208"/>
      <c r="K516" s="208"/>
      <c r="L516" s="213"/>
      <c r="M516" s="214"/>
      <c r="N516" s="215"/>
      <c r="O516" s="215"/>
      <c r="P516" s="215"/>
      <c r="Q516" s="215"/>
      <c r="R516" s="215"/>
      <c r="S516" s="215"/>
      <c r="T516" s="216"/>
      <c r="AT516" s="217" t="s">
        <v>173</v>
      </c>
      <c r="AU516" s="217" t="s">
        <v>82</v>
      </c>
      <c r="AV516" s="13" t="s">
        <v>80</v>
      </c>
      <c r="AW516" s="13" t="s">
        <v>34</v>
      </c>
      <c r="AX516" s="13" t="s">
        <v>73</v>
      </c>
      <c r="AY516" s="217" t="s">
        <v>163</v>
      </c>
    </row>
    <row r="517" spans="1:65" s="13" customFormat="1" ht="11.25">
      <c r="B517" s="207"/>
      <c r="C517" s="208"/>
      <c r="D517" s="209" t="s">
        <v>173</v>
      </c>
      <c r="E517" s="210" t="s">
        <v>20</v>
      </c>
      <c r="F517" s="211" t="s">
        <v>689</v>
      </c>
      <c r="G517" s="208"/>
      <c r="H517" s="210" t="s">
        <v>20</v>
      </c>
      <c r="I517" s="212"/>
      <c r="J517" s="208"/>
      <c r="K517" s="208"/>
      <c r="L517" s="213"/>
      <c r="M517" s="214"/>
      <c r="N517" s="215"/>
      <c r="O517" s="215"/>
      <c r="P517" s="215"/>
      <c r="Q517" s="215"/>
      <c r="R517" s="215"/>
      <c r="S517" s="215"/>
      <c r="T517" s="216"/>
      <c r="AT517" s="217" t="s">
        <v>173</v>
      </c>
      <c r="AU517" s="217" t="s">
        <v>82</v>
      </c>
      <c r="AV517" s="13" t="s">
        <v>80</v>
      </c>
      <c r="AW517" s="13" t="s">
        <v>34</v>
      </c>
      <c r="AX517" s="13" t="s">
        <v>73</v>
      </c>
      <c r="AY517" s="217" t="s">
        <v>163</v>
      </c>
    </row>
    <row r="518" spans="1:65" s="14" customFormat="1" ht="11.25">
      <c r="B518" s="218"/>
      <c r="C518" s="219"/>
      <c r="D518" s="209" t="s">
        <v>173</v>
      </c>
      <c r="E518" s="220" t="s">
        <v>20</v>
      </c>
      <c r="F518" s="221" t="s">
        <v>82</v>
      </c>
      <c r="G518" s="219"/>
      <c r="H518" s="222">
        <v>2</v>
      </c>
      <c r="I518" s="223"/>
      <c r="J518" s="219"/>
      <c r="K518" s="219"/>
      <c r="L518" s="224"/>
      <c r="M518" s="225"/>
      <c r="N518" s="226"/>
      <c r="O518" s="226"/>
      <c r="P518" s="226"/>
      <c r="Q518" s="226"/>
      <c r="R518" s="226"/>
      <c r="S518" s="226"/>
      <c r="T518" s="227"/>
      <c r="AT518" s="228" t="s">
        <v>173</v>
      </c>
      <c r="AU518" s="228" t="s">
        <v>82</v>
      </c>
      <c r="AV518" s="14" t="s">
        <v>82</v>
      </c>
      <c r="AW518" s="14" t="s">
        <v>34</v>
      </c>
      <c r="AX518" s="14" t="s">
        <v>80</v>
      </c>
      <c r="AY518" s="228" t="s">
        <v>163</v>
      </c>
    </row>
    <row r="519" spans="1:65" s="2" customFormat="1" ht="26.25" customHeight="1">
      <c r="A519" s="36"/>
      <c r="B519" s="37"/>
      <c r="C519" s="194" t="s">
        <v>690</v>
      </c>
      <c r="D519" s="194" t="s">
        <v>166</v>
      </c>
      <c r="E519" s="195" t="s">
        <v>691</v>
      </c>
      <c r="F519" s="196" t="s">
        <v>692</v>
      </c>
      <c r="G519" s="197" t="s">
        <v>185</v>
      </c>
      <c r="H519" s="198">
        <v>1.1200000000000001</v>
      </c>
      <c r="I519" s="199"/>
      <c r="J519" s="200">
        <f>ROUND(I519*H519,2)</f>
        <v>0</v>
      </c>
      <c r="K519" s="196" t="s">
        <v>170</v>
      </c>
      <c r="L519" s="41"/>
      <c r="M519" s="201" t="s">
        <v>20</v>
      </c>
      <c r="N519" s="202" t="s">
        <v>44</v>
      </c>
      <c r="O519" s="66"/>
      <c r="P519" s="203">
        <f>O519*H519</f>
        <v>0</v>
      </c>
      <c r="Q519" s="203">
        <v>0</v>
      </c>
      <c r="R519" s="203">
        <f>Q519*H519</f>
        <v>0</v>
      </c>
      <c r="S519" s="203">
        <v>0.187</v>
      </c>
      <c r="T519" s="204">
        <f>S519*H519</f>
        <v>0.20944000000000002</v>
      </c>
      <c r="U519" s="36"/>
      <c r="V519" s="36"/>
      <c r="W519" s="36"/>
      <c r="X519" s="36"/>
      <c r="Y519" s="36"/>
      <c r="Z519" s="36"/>
      <c r="AA519" s="36"/>
      <c r="AB519" s="36"/>
      <c r="AC519" s="36"/>
      <c r="AD519" s="36"/>
      <c r="AE519" s="36"/>
      <c r="AR519" s="205" t="s">
        <v>171</v>
      </c>
      <c r="AT519" s="205" t="s">
        <v>166</v>
      </c>
      <c r="AU519" s="205" t="s">
        <v>82</v>
      </c>
      <c r="AY519" s="19" t="s">
        <v>163</v>
      </c>
      <c r="BE519" s="206">
        <f>IF(N519="základní",J519,0)</f>
        <v>0</v>
      </c>
      <c r="BF519" s="206">
        <f>IF(N519="snížená",J519,0)</f>
        <v>0</v>
      </c>
      <c r="BG519" s="206">
        <f>IF(N519="zákl. přenesená",J519,0)</f>
        <v>0</v>
      </c>
      <c r="BH519" s="206">
        <f>IF(N519="sníž. přenesená",J519,0)</f>
        <v>0</v>
      </c>
      <c r="BI519" s="206">
        <f>IF(N519="nulová",J519,0)</f>
        <v>0</v>
      </c>
      <c r="BJ519" s="19" t="s">
        <v>80</v>
      </c>
      <c r="BK519" s="206">
        <f>ROUND(I519*H519,2)</f>
        <v>0</v>
      </c>
      <c r="BL519" s="19" t="s">
        <v>171</v>
      </c>
      <c r="BM519" s="205" t="s">
        <v>693</v>
      </c>
    </row>
    <row r="520" spans="1:65" s="13" customFormat="1" ht="11.25">
      <c r="B520" s="207"/>
      <c r="C520" s="208"/>
      <c r="D520" s="209" t="s">
        <v>173</v>
      </c>
      <c r="E520" s="210" t="s">
        <v>20</v>
      </c>
      <c r="F520" s="211" t="s">
        <v>499</v>
      </c>
      <c r="G520" s="208"/>
      <c r="H520" s="210" t="s">
        <v>20</v>
      </c>
      <c r="I520" s="212"/>
      <c r="J520" s="208"/>
      <c r="K520" s="208"/>
      <c r="L520" s="213"/>
      <c r="M520" s="214"/>
      <c r="N520" s="215"/>
      <c r="O520" s="215"/>
      <c r="P520" s="215"/>
      <c r="Q520" s="215"/>
      <c r="R520" s="215"/>
      <c r="S520" s="215"/>
      <c r="T520" s="216"/>
      <c r="AT520" s="217" t="s">
        <v>173</v>
      </c>
      <c r="AU520" s="217" t="s">
        <v>82</v>
      </c>
      <c r="AV520" s="13" t="s">
        <v>80</v>
      </c>
      <c r="AW520" s="13" t="s">
        <v>34</v>
      </c>
      <c r="AX520" s="13" t="s">
        <v>73</v>
      </c>
      <c r="AY520" s="217" t="s">
        <v>163</v>
      </c>
    </row>
    <row r="521" spans="1:65" s="13" customFormat="1" ht="11.25">
      <c r="B521" s="207"/>
      <c r="C521" s="208"/>
      <c r="D521" s="209" t="s">
        <v>173</v>
      </c>
      <c r="E521" s="210" t="s">
        <v>20</v>
      </c>
      <c r="F521" s="211" t="s">
        <v>689</v>
      </c>
      <c r="G521" s="208"/>
      <c r="H521" s="210" t="s">
        <v>20</v>
      </c>
      <c r="I521" s="212"/>
      <c r="J521" s="208"/>
      <c r="K521" s="208"/>
      <c r="L521" s="213"/>
      <c r="M521" s="214"/>
      <c r="N521" s="215"/>
      <c r="O521" s="215"/>
      <c r="P521" s="215"/>
      <c r="Q521" s="215"/>
      <c r="R521" s="215"/>
      <c r="S521" s="215"/>
      <c r="T521" s="216"/>
      <c r="AT521" s="217" t="s">
        <v>173</v>
      </c>
      <c r="AU521" s="217" t="s">
        <v>82</v>
      </c>
      <c r="AV521" s="13" t="s">
        <v>80</v>
      </c>
      <c r="AW521" s="13" t="s">
        <v>34</v>
      </c>
      <c r="AX521" s="13" t="s">
        <v>73</v>
      </c>
      <c r="AY521" s="217" t="s">
        <v>163</v>
      </c>
    </row>
    <row r="522" spans="1:65" s="14" customFormat="1" ht="11.25">
      <c r="B522" s="218"/>
      <c r="C522" s="219"/>
      <c r="D522" s="209" t="s">
        <v>173</v>
      </c>
      <c r="E522" s="220" t="s">
        <v>20</v>
      </c>
      <c r="F522" s="221" t="s">
        <v>694</v>
      </c>
      <c r="G522" s="219"/>
      <c r="H522" s="222">
        <v>1.1200000000000001</v>
      </c>
      <c r="I522" s="223"/>
      <c r="J522" s="219"/>
      <c r="K522" s="219"/>
      <c r="L522" s="224"/>
      <c r="M522" s="225"/>
      <c r="N522" s="226"/>
      <c r="O522" s="226"/>
      <c r="P522" s="226"/>
      <c r="Q522" s="226"/>
      <c r="R522" s="226"/>
      <c r="S522" s="226"/>
      <c r="T522" s="227"/>
      <c r="AT522" s="228" t="s">
        <v>173</v>
      </c>
      <c r="AU522" s="228" t="s">
        <v>82</v>
      </c>
      <c r="AV522" s="14" t="s">
        <v>82</v>
      </c>
      <c r="AW522" s="14" t="s">
        <v>34</v>
      </c>
      <c r="AX522" s="14" t="s">
        <v>80</v>
      </c>
      <c r="AY522" s="228" t="s">
        <v>163</v>
      </c>
    </row>
    <row r="523" spans="1:65" s="2" customFormat="1" ht="28.5" customHeight="1">
      <c r="A523" s="36"/>
      <c r="B523" s="37"/>
      <c r="C523" s="194" t="s">
        <v>695</v>
      </c>
      <c r="D523" s="194" t="s">
        <v>166</v>
      </c>
      <c r="E523" s="195" t="s">
        <v>696</v>
      </c>
      <c r="F523" s="196" t="s">
        <v>697</v>
      </c>
      <c r="G523" s="197" t="s">
        <v>169</v>
      </c>
      <c r="H523" s="198">
        <v>0.52500000000000002</v>
      </c>
      <c r="I523" s="199"/>
      <c r="J523" s="200">
        <f>ROUND(I523*H523,2)</f>
        <v>0</v>
      </c>
      <c r="K523" s="196" t="s">
        <v>170</v>
      </c>
      <c r="L523" s="41"/>
      <c r="M523" s="201" t="s">
        <v>20</v>
      </c>
      <c r="N523" s="202" t="s">
        <v>44</v>
      </c>
      <c r="O523" s="66"/>
      <c r="P523" s="203">
        <f>O523*H523</f>
        <v>0</v>
      </c>
      <c r="Q523" s="203">
        <v>0</v>
      </c>
      <c r="R523" s="203">
        <f>Q523*H523</f>
        <v>0</v>
      </c>
      <c r="S523" s="203">
        <v>1.8</v>
      </c>
      <c r="T523" s="204">
        <f>S523*H523</f>
        <v>0.94500000000000006</v>
      </c>
      <c r="U523" s="36"/>
      <c r="V523" s="36"/>
      <c r="W523" s="36"/>
      <c r="X523" s="36"/>
      <c r="Y523" s="36"/>
      <c r="Z523" s="36"/>
      <c r="AA523" s="36"/>
      <c r="AB523" s="36"/>
      <c r="AC523" s="36"/>
      <c r="AD523" s="36"/>
      <c r="AE523" s="36"/>
      <c r="AR523" s="205" t="s">
        <v>171</v>
      </c>
      <c r="AT523" s="205" t="s">
        <v>166</v>
      </c>
      <c r="AU523" s="205" t="s">
        <v>82</v>
      </c>
      <c r="AY523" s="19" t="s">
        <v>163</v>
      </c>
      <c r="BE523" s="206">
        <f>IF(N523="základní",J523,0)</f>
        <v>0</v>
      </c>
      <c r="BF523" s="206">
        <f>IF(N523="snížená",J523,0)</f>
        <v>0</v>
      </c>
      <c r="BG523" s="206">
        <f>IF(N523="zákl. přenesená",J523,0)</f>
        <v>0</v>
      </c>
      <c r="BH523" s="206">
        <f>IF(N523="sníž. přenesená",J523,0)</f>
        <v>0</v>
      </c>
      <c r="BI523" s="206">
        <f>IF(N523="nulová",J523,0)</f>
        <v>0</v>
      </c>
      <c r="BJ523" s="19" t="s">
        <v>80</v>
      </c>
      <c r="BK523" s="206">
        <f>ROUND(I523*H523,2)</f>
        <v>0</v>
      </c>
      <c r="BL523" s="19" t="s">
        <v>171</v>
      </c>
      <c r="BM523" s="205" t="s">
        <v>698</v>
      </c>
    </row>
    <row r="524" spans="1:65" s="13" customFormat="1" ht="11.25">
      <c r="B524" s="207"/>
      <c r="C524" s="208"/>
      <c r="D524" s="209" t="s">
        <v>173</v>
      </c>
      <c r="E524" s="210" t="s">
        <v>20</v>
      </c>
      <c r="F524" s="211" t="s">
        <v>658</v>
      </c>
      <c r="G524" s="208"/>
      <c r="H524" s="210" t="s">
        <v>20</v>
      </c>
      <c r="I524" s="212"/>
      <c r="J524" s="208"/>
      <c r="K524" s="208"/>
      <c r="L524" s="213"/>
      <c r="M524" s="214"/>
      <c r="N524" s="215"/>
      <c r="O524" s="215"/>
      <c r="P524" s="215"/>
      <c r="Q524" s="215"/>
      <c r="R524" s="215"/>
      <c r="S524" s="215"/>
      <c r="T524" s="216"/>
      <c r="AT524" s="217" t="s">
        <v>173</v>
      </c>
      <c r="AU524" s="217" t="s">
        <v>82</v>
      </c>
      <c r="AV524" s="13" t="s">
        <v>80</v>
      </c>
      <c r="AW524" s="13" t="s">
        <v>34</v>
      </c>
      <c r="AX524" s="13" t="s">
        <v>73</v>
      </c>
      <c r="AY524" s="217" t="s">
        <v>163</v>
      </c>
    </row>
    <row r="525" spans="1:65" s="14" customFormat="1" ht="11.25">
      <c r="B525" s="218"/>
      <c r="C525" s="219"/>
      <c r="D525" s="209" t="s">
        <v>173</v>
      </c>
      <c r="E525" s="220" t="s">
        <v>20</v>
      </c>
      <c r="F525" s="221" t="s">
        <v>699</v>
      </c>
      <c r="G525" s="219"/>
      <c r="H525" s="222">
        <v>0.52500000000000002</v>
      </c>
      <c r="I525" s="223"/>
      <c r="J525" s="219"/>
      <c r="K525" s="219"/>
      <c r="L525" s="224"/>
      <c r="M525" s="225"/>
      <c r="N525" s="226"/>
      <c r="O525" s="226"/>
      <c r="P525" s="226"/>
      <c r="Q525" s="226"/>
      <c r="R525" s="226"/>
      <c r="S525" s="226"/>
      <c r="T525" s="227"/>
      <c r="AT525" s="228" t="s">
        <v>173</v>
      </c>
      <c r="AU525" s="228" t="s">
        <v>82</v>
      </c>
      <c r="AV525" s="14" t="s">
        <v>82</v>
      </c>
      <c r="AW525" s="14" t="s">
        <v>34</v>
      </c>
      <c r="AX525" s="14" t="s">
        <v>80</v>
      </c>
      <c r="AY525" s="228" t="s">
        <v>163</v>
      </c>
    </row>
    <row r="526" spans="1:65" s="2" customFormat="1" ht="25.5" customHeight="1">
      <c r="A526" s="36"/>
      <c r="B526" s="37"/>
      <c r="C526" s="194" t="s">
        <v>700</v>
      </c>
      <c r="D526" s="194" t="s">
        <v>166</v>
      </c>
      <c r="E526" s="195" t="s">
        <v>701</v>
      </c>
      <c r="F526" s="196" t="s">
        <v>702</v>
      </c>
      <c r="G526" s="197" t="s">
        <v>169</v>
      </c>
      <c r="H526" s="198">
        <v>0.69299999999999995</v>
      </c>
      <c r="I526" s="199"/>
      <c r="J526" s="200">
        <f>ROUND(I526*H526,2)</f>
        <v>0</v>
      </c>
      <c r="K526" s="196" t="s">
        <v>170</v>
      </c>
      <c r="L526" s="41"/>
      <c r="M526" s="201" t="s">
        <v>20</v>
      </c>
      <c r="N526" s="202" t="s">
        <v>44</v>
      </c>
      <c r="O526" s="66"/>
      <c r="P526" s="203">
        <f>O526*H526</f>
        <v>0</v>
      </c>
      <c r="Q526" s="203">
        <v>0</v>
      </c>
      <c r="R526" s="203">
        <f>Q526*H526</f>
        <v>0</v>
      </c>
      <c r="S526" s="203">
        <v>1.8</v>
      </c>
      <c r="T526" s="204">
        <f>S526*H526</f>
        <v>1.2473999999999998</v>
      </c>
      <c r="U526" s="36"/>
      <c r="V526" s="36"/>
      <c r="W526" s="36"/>
      <c r="X526" s="36"/>
      <c r="Y526" s="36"/>
      <c r="Z526" s="36"/>
      <c r="AA526" s="36"/>
      <c r="AB526" s="36"/>
      <c r="AC526" s="36"/>
      <c r="AD526" s="36"/>
      <c r="AE526" s="36"/>
      <c r="AR526" s="205" t="s">
        <v>171</v>
      </c>
      <c r="AT526" s="205" t="s">
        <v>166</v>
      </c>
      <c r="AU526" s="205" t="s">
        <v>82</v>
      </c>
      <c r="AY526" s="19" t="s">
        <v>163</v>
      </c>
      <c r="BE526" s="206">
        <f>IF(N526="základní",J526,0)</f>
        <v>0</v>
      </c>
      <c r="BF526" s="206">
        <f>IF(N526="snížená",J526,0)</f>
        <v>0</v>
      </c>
      <c r="BG526" s="206">
        <f>IF(N526="zákl. přenesená",J526,0)</f>
        <v>0</v>
      </c>
      <c r="BH526" s="206">
        <f>IF(N526="sníž. přenesená",J526,0)</f>
        <v>0</v>
      </c>
      <c r="BI526" s="206">
        <f>IF(N526="nulová",J526,0)</f>
        <v>0</v>
      </c>
      <c r="BJ526" s="19" t="s">
        <v>80</v>
      </c>
      <c r="BK526" s="206">
        <f>ROUND(I526*H526,2)</f>
        <v>0</v>
      </c>
      <c r="BL526" s="19" t="s">
        <v>171</v>
      </c>
      <c r="BM526" s="205" t="s">
        <v>703</v>
      </c>
    </row>
    <row r="527" spans="1:65" s="13" customFormat="1" ht="11.25">
      <c r="B527" s="207"/>
      <c r="C527" s="208"/>
      <c r="D527" s="209" t="s">
        <v>173</v>
      </c>
      <c r="E527" s="210" t="s">
        <v>20</v>
      </c>
      <c r="F527" s="211" t="s">
        <v>658</v>
      </c>
      <c r="G527" s="208"/>
      <c r="H527" s="210" t="s">
        <v>20</v>
      </c>
      <c r="I527" s="212"/>
      <c r="J527" s="208"/>
      <c r="K527" s="208"/>
      <c r="L527" s="213"/>
      <c r="M527" s="214"/>
      <c r="N527" s="215"/>
      <c r="O527" s="215"/>
      <c r="P527" s="215"/>
      <c r="Q527" s="215"/>
      <c r="R527" s="215"/>
      <c r="S527" s="215"/>
      <c r="T527" s="216"/>
      <c r="AT527" s="217" t="s">
        <v>173</v>
      </c>
      <c r="AU527" s="217" t="s">
        <v>82</v>
      </c>
      <c r="AV527" s="13" t="s">
        <v>80</v>
      </c>
      <c r="AW527" s="13" t="s">
        <v>34</v>
      </c>
      <c r="AX527" s="13" t="s">
        <v>73</v>
      </c>
      <c r="AY527" s="217" t="s">
        <v>163</v>
      </c>
    </row>
    <row r="528" spans="1:65" s="14" customFormat="1" ht="11.25">
      <c r="B528" s="218"/>
      <c r="C528" s="219"/>
      <c r="D528" s="209" t="s">
        <v>173</v>
      </c>
      <c r="E528" s="220" t="s">
        <v>20</v>
      </c>
      <c r="F528" s="221" t="s">
        <v>704</v>
      </c>
      <c r="G528" s="219"/>
      <c r="H528" s="222">
        <v>0.69299999999999995</v>
      </c>
      <c r="I528" s="223"/>
      <c r="J528" s="219"/>
      <c r="K528" s="219"/>
      <c r="L528" s="224"/>
      <c r="M528" s="225"/>
      <c r="N528" s="226"/>
      <c r="O528" s="226"/>
      <c r="P528" s="226"/>
      <c r="Q528" s="226"/>
      <c r="R528" s="226"/>
      <c r="S528" s="226"/>
      <c r="T528" s="227"/>
      <c r="AT528" s="228" t="s">
        <v>173</v>
      </c>
      <c r="AU528" s="228" t="s">
        <v>82</v>
      </c>
      <c r="AV528" s="14" t="s">
        <v>82</v>
      </c>
      <c r="AW528" s="14" t="s">
        <v>34</v>
      </c>
      <c r="AX528" s="14" t="s">
        <v>80</v>
      </c>
      <c r="AY528" s="228" t="s">
        <v>163</v>
      </c>
    </row>
    <row r="529" spans="1:65" s="2" customFormat="1" ht="28.5" customHeight="1">
      <c r="A529" s="36"/>
      <c r="B529" s="37"/>
      <c r="C529" s="194" t="s">
        <v>705</v>
      </c>
      <c r="D529" s="194" t="s">
        <v>166</v>
      </c>
      <c r="E529" s="195" t="s">
        <v>706</v>
      </c>
      <c r="F529" s="196" t="s">
        <v>707</v>
      </c>
      <c r="G529" s="197" t="s">
        <v>169</v>
      </c>
      <c r="H529" s="198">
        <v>1.4179999999999999</v>
      </c>
      <c r="I529" s="199"/>
      <c r="J529" s="200">
        <f>ROUND(I529*H529,2)</f>
        <v>0</v>
      </c>
      <c r="K529" s="196" t="s">
        <v>170</v>
      </c>
      <c r="L529" s="41"/>
      <c r="M529" s="201" t="s">
        <v>20</v>
      </c>
      <c r="N529" s="202" t="s">
        <v>44</v>
      </c>
      <c r="O529" s="66"/>
      <c r="P529" s="203">
        <f>O529*H529</f>
        <v>0</v>
      </c>
      <c r="Q529" s="203">
        <v>0</v>
      </c>
      <c r="R529" s="203">
        <f>Q529*H529</f>
        <v>0</v>
      </c>
      <c r="S529" s="203">
        <v>1.8</v>
      </c>
      <c r="T529" s="204">
        <f>S529*H529</f>
        <v>2.5524</v>
      </c>
      <c r="U529" s="36"/>
      <c r="V529" s="36"/>
      <c r="W529" s="36"/>
      <c r="X529" s="36"/>
      <c r="Y529" s="36"/>
      <c r="Z529" s="36"/>
      <c r="AA529" s="36"/>
      <c r="AB529" s="36"/>
      <c r="AC529" s="36"/>
      <c r="AD529" s="36"/>
      <c r="AE529" s="36"/>
      <c r="AR529" s="205" t="s">
        <v>171</v>
      </c>
      <c r="AT529" s="205" t="s">
        <v>166</v>
      </c>
      <c r="AU529" s="205" t="s">
        <v>82</v>
      </c>
      <c r="AY529" s="19" t="s">
        <v>163</v>
      </c>
      <c r="BE529" s="206">
        <f>IF(N529="základní",J529,0)</f>
        <v>0</v>
      </c>
      <c r="BF529" s="206">
        <f>IF(N529="snížená",J529,0)</f>
        <v>0</v>
      </c>
      <c r="BG529" s="206">
        <f>IF(N529="zákl. přenesená",J529,0)</f>
        <v>0</v>
      </c>
      <c r="BH529" s="206">
        <f>IF(N529="sníž. přenesená",J529,0)</f>
        <v>0</v>
      </c>
      <c r="BI529" s="206">
        <f>IF(N529="nulová",J529,0)</f>
        <v>0</v>
      </c>
      <c r="BJ529" s="19" t="s">
        <v>80</v>
      </c>
      <c r="BK529" s="206">
        <f>ROUND(I529*H529,2)</f>
        <v>0</v>
      </c>
      <c r="BL529" s="19" t="s">
        <v>171</v>
      </c>
      <c r="BM529" s="205" t="s">
        <v>708</v>
      </c>
    </row>
    <row r="530" spans="1:65" s="13" customFormat="1" ht="11.25">
      <c r="B530" s="207"/>
      <c r="C530" s="208"/>
      <c r="D530" s="209" t="s">
        <v>173</v>
      </c>
      <c r="E530" s="210" t="s">
        <v>20</v>
      </c>
      <c r="F530" s="211" t="s">
        <v>658</v>
      </c>
      <c r="G530" s="208"/>
      <c r="H530" s="210" t="s">
        <v>20</v>
      </c>
      <c r="I530" s="212"/>
      <c r="J530" s="208"/>
      <c r="K530" s="208"/>
      <c r="L530" s="213"/>
      <c r="M530" s="214"/>
      <c r="N530" s="215"/>
      <c r="O530" s="215"/>
      <c r="P530" s="215"/>
      <c r="Q530" s="215"/>
      <c r="R530" s="215"/>
      <c r="S530" s="215"/>
      <c r="T530" s="216"/>
      <c r="AT530" s="217" t="s">
        <v>173</v>
      </c>
      <c r="AU530" s="217" t="s">
        <v>82</v>
      </c>
      <c r="AV530" s="13" t="s">
        <v>80</v>
      </c>
      <c r="AW530" s="13" t="s">
        <v>34</v>
      </c>
      <c r="AX530" s="13" t="s">
        <v>73</v>
      </c>
      <c r="AY530" s="217" t="s">
        <v>163</v>
      </c>
    </row>
    <row r="531" spans="1:65" s="14" customFormat="1" ht="11.25">
      <c r="B531" s="218"/>
      <c r="C531" s="219"/>
      <c r="D531" s="209" t="s">
        <v>173</v>
      </c>
      <c r="E531" s="220" t="s">
        <v>20</v>
      </c>
      <c r="F531" s="221" t="s">
        <v>709</v>
      </c>
      <c r="G531" s="219"/>
      <c r="H531" s="222">
        <v>1.4179999999999999</v>
      </c>
      <c r="I531" s="223"/>
      <c r="J531" s="219"/>
      <c r="K531" s="219"/>
      <c r="L531" s="224"/>
      <c r="M531" s="225"/>
      <c r="N531" s="226"/>
      <c r="O531" s="226"/>
      <c r="P531" s="226"/>
      <c r="Q531" s="226"/>
      <c r="R531" s="226"/>
      <c r="S531" s="226"/>
      <c r="T531" s="227"/>
      <c r="AT531" s="228" t="s">
        <v>173</v>
      </c>
      <c r="AU531" s="228" t="s">
        <v>82</v>
      </c>
      <c r="AV531" s="14" t="s">
        <v>82</v>
      </c>
      <c r="AW531" s="14" t="s">
        <v>34</v>
      </c>
      <c r="AX531" s="14" t="s">
        <v>80</v>
      </c>
      <c r="AY531" s="228" t="s">
        <v>163</v>
      </c>
    </row>
    <row r="532" spans="1:65" s="2" customFormat="1" ht="27" customHeight="1">
      <c r="A532" s="36"/>
      <c r="B532" s="37"/>
      <c r="C532" s="194" t="s">
        <v>710</v>
      </c>
      <c r="D532" s="194" t="s">
        <v>166</v>
      </c>
      <c r="E532" s="195" t="s">
        <v>711</v>
      </c>
      <c r="F532" s="196" t="s">
        <v>712</v>
      </c>
      <c r="G532" s="197" t="s">
        <v>194</v>
      </c>
      <c r="H532" s="198">
        <v>2</v>
      </c>
      <c r="I532" s="199"/>
      <c r="J532" s="200">
        <f>ROUND(I532*H532,2)</f>
        <v>0</v>
      </c>
      <c r="K532" s="196" t="s">
        <v>170</v>
      </c>
      <c r="L532" s="41"/>
      <c r="M532" s="201" t="s">
        <v>20</v>
      </c>
      <c r="N532" s="202" t="s">
        <v>44</v>
      </c>
      <c r="O532" s="66"/>
      <c r="P532" s="203">
        <f>O532*H532</f>
        <v>0</v>
      </c>
      <c r="Q532" s="203">
        <v>0</v>
      </c>
      <c r="R532" s="203">
        <f>Q532*H532</f>
        <v>0</v>
      </c>
      <c r="S532" s="203">
        <v>0.09</v>
      </c>
      <c r="T532" s="204">
        <f>S532*H532</f>
        <v>0.18</v>
      </c>
      <c r="U532" s="36"/>
      <c r="V532" s="36"/>
      <c r="W532" s="36"/>
      <c r="X532" s="36"/>
      <c r="Y532" s="36"/>
      <c r="Z532" s="36"/>
      <c r="AA532" s="36"/>
      <c r="AB532" s="36"/>
      <c r="AC532" s="36"/>
      <c r="AD532" s="36"/>
      <c r="AE532" s="36"/>
      <c r="AR532" s="205" t="s">
        <v>171</v>
      </c>
      <c r="AT532" s="205" t="s">
        <v>166</v>
      </c>
      <c r="AU532" s="205" t="s">
        <v>82</v>
      </c>
      <c r="AY532" s="19" t="s">
        <v>163</v>
      </c>
      <c r="BE532" s="206">
        <f>IF(N532="základní",J532,0)</f>
        <v>0</v>
      </c>
      <c r="BF532" s="206">
        <f>IF(N532="snížená",J532,0)</f>
        <v>0</v>
      </c>
      <c r="BG532" s="206">
        <f>IF(N532="zákl. přenesená",J532,0)</f>
        <v>0</v>
      </c>
      <c r="BH532" s="206">
        <f>IF(N532="sníž. přenesená",J532,0)</f>
        <v>0</v>
      </c>
      <c r="BI532" s="206">
        <f>IF(N532="nulová",J532,0)</f>
        <v>0</v>
      </c>
      <c r="BJ532" s="19" t="s">
        <v>80</v>
      </c>
      <c r="BK532" s="206">
        <f>ROUND(I532*H532,2)</f>
        <v>0</v>
      </c>
      <c r="BL532" s="19" t="s">
        <v>171</v>
      </c>
      <c r="BM532" s="205" t="s">
        <v>713</v>
      </c>
    </row>
    <row r="533" spans="1:65" s="13" customFormat="1" ht="11.25">
      <c r="B533" s="207"/>
      <c r="C533" s="208"/>
      <c r="D533" s="209" t="s">
        <v>173</v>
      </c>
      <c r="E533" s="210" t="s">
        <v>20</v>
      </c>
      <c r="F533" s="211" t="s">
        <v>499</v>
      </c>
      <c r="G533" s="208"/>
      <c r="H533" s="210" t="s">
        <v>20</v>
      </c>
      <c r="I533" s="212"/>
      <c r="J533" s="208"/>
      <c r="K533" s="208"/>
      <c r="L533" s="213"/>
      <c r="M533" s="214"/>
      <c r="N533" s="215"/>
      <c r="O533" s="215"/>
      <c r="P533" s="215"/>
      <c r="Q533" s="215"/>
      <c r="R533" s="215"/>
      <c r="S533" s="215"/>
      <c r="T533" s="216"/>
      <c r="AT533" s="217" t="s">
        <v>173</v>
      </c>
      <c r="AU533" s="217" t="s">
        <v>82</v>
      </c>
      <c r="AV533" s="13" t="s">
        <v>80</v>
      </c>
      <c r="AW533" s="13" t="s">
        <v>34</v>
      </c>
      <c r="AX533" s="13" t="s">
        <v>73</v>
      </c>
      <c r="AY533" s="217" t="s">
        <v>163</v>
      </c>
    </row>
    <row r="534" spans="1:65" s="13" customFormat="1" ht="11.25">
      <c r="B534" s="207"/>
      <c r="C534" s="208"/>
      <c r="D534" s="209" t="s">
        <v>173</v>
      </c>
      <c r="E534" s="210" t="s">
        <v>20</v>
      </c>
      <c r="F534" s="211" t="s">
        <v>714</v>
      </c>
      <c r="G534" s="208"/>
      <c r="H534" s="210" t="s">
        <v>20</v>
      </c>
      <c r="I534" s="212"/>
      <c r="J534" s="208"/>
      <c r="K534" s="208"/>
      <c r="L534" s="213"/>
      <c r="M534" s="214"/>
      <c r="N534" s="215"/>
      <c r="O534" s="215"/>
      <c r="P534" s="215"/>
      <c r="Q534" s="215"/>
      <c r="R534" s="215"/>
      <c r="S534" s="215"/>
      <c r="T534" s="216"/>
      <c r="AT534" s="217" t="s">
        <v>173</v>
      </c>
      <c r="AU534" s="217" t="s">
        <v>82</v>
      </c>
      <c r="AV534" s="13" t="s">
        <v>80</v>
      </c>
      <c r="AW534" s="13" t="s">
        <v>34</v>
      </c>
      <c r="AX534" s="13" t="s">
        <v>73</v>
      </c>
      <c r="AY534" s="217" t="s">
        <v>163</v>
      </c>
    </row>
    <row r="535" spans="1:65" s="14" customFormat="1" ht="11.25">
      <c r="B535" s="218"/>
      <c r="C535" s="219"/>
      <c r="D535" s="209" t="s">
        <v>173</v>
      </c>
      <c r="E535" s="220" t="s">
        <v>20</v>
      </c>
      <c r="F535" s="221" t="s">
        <v>82</v>
      </c>
      <c r="G535" s="219"/>
      <c r="H535" s="222">
        <v>2</v>
      </c>
      <c r="I535" s="223"/>
      <c r="J535" s="219"/>
      <c r="K535" s="219"/>
      <c r="L535" s="224"/>
      <c r="M535" s="225"/>
      <c r="N535" s="226"/>
      <c r="O535" s="226"/>
      <c r="P535" s="226"/>
      <c r="Q535" s="226"/>
      <c r="R535" s="226"/>
      <c r="S535" s="226"/>
      <c r="T535" s="227"/>
      <c r="AT535" s="228" t="s">
        <v>173</v>
      </c>
      <c r="AU535" s="228" t="s">
        <v>82</v>
      </c>
      <c r="AV535" s="14" t="s">
        <v>82</v>
      </c>
      <c r="AW535" s="14" t="s">
        <v>34</v>
      </c>
      <c r="AX535" s="14" t="s">
        <v>80</v>
      </c>
      <c r="AY535" s="228" t="s">
        <v>163</v>
      </c>
    </row>
    <row r="536" spans="1:65" s="2" customFormat="1" ht="28.5" customHeight="1">
      <c r="A536" s="36"/>
      <c r="B536" s="37"/>
      <c r="C536" s="194" t="s">
        <v>715</v>
      </c>
      <c r="D536" s="194" t="s">
        <v>166</v>
      </c>
      <c r="E536" s="195" t="s">
        <v>716</v>
      </c>
      <c r="F536" s="196" t="s">
        <v>717</v>
      </c>
      <c r="G536" s="197" t="s">
        <v>194</v>
      </c>
      <c r="H536" s="198">
        <v>10</v>
      </c>
      <c r="I536" s="199"/>
      <c r="J536" s="200">
        <f>ROUND(I536*H536,2)</f>
        <v>0</v>
      </c>
      <c r="K536" s="196" t="s">
        <v>170</v>
      </c>
      <c r="L536" s="41"/>
      <c r="M536" s="201" t="s">
        <v>20</v>
      </c>
      <c r="N536" s="202" t="s">
        <v>44</v>
      </c>
      <c r="O536" s="66"/>
      <c r="P536" s="203">
        <f>O536*H536</f>
        <v>0</v>
      </c>
      <c r="Q536" s="203">
        <v>0</v>
      </c>
      <c r="R536" s="203">
        <f>Q536*H536</f>
        <v>0</v>
      </c>
      <c r="S536" s="203">
        <v>3.1E-2</v>
      </c>
      <c r="T536" s="204">
        <f>S536*H536</f>
        <v>0.31</v>
      </c>
      <c r="U536" s="36"/>
      <c r="V536" s="36"/>
      <c r="W536" s="36"/>
      <c r="X536" s="36"/>
      <c r="Y536" s="36"/>
      <c r="Z536" s="36"/>
      <c r="AA536" s="36"/>
      <c r="AB536" s="36"/>
      <c r="AC536" s="36"/>
      <c r="AD536" s="36"/>
      <c r="AE536" s="36"/>
      <c r="AR536" s="205" t="s">
        <v>171</v>
      </c>
      <c r="AT536" s="205" t="s">
        <v>166</v>
      </c>
      <c r="AU536" s="205" t="s">
        <v>82</v>
      </c>
      <c r="AY536" s="19" t="s">
        <v>163</v>
      </c>
      <c r="BE536" s="206">
        <f>IF(N536="základní",J536,0)</f>
        <v>0</v>
      </c>
      <c r="BF536" s="206">
        <f>IF(N536="snížená",J536,0)</f>
        <v>0</v>
      </c>
      <c r="BG536" s="206">
        <f>IF(N536="zákl. přenesená",J536,0)</f>
        <v>0</v>
      </c>
      <c r="BH536" s="206">
        <f>IF(N536="sníž. přenesená",J536,0)</f>
        <v>0</v>
      </c>
      <c r="BI536" s="206">
        <f>IF(N536="nulová",J536,0)</f>
        <v>0</v>
      </c>
      <c r="BJ536" s="19" t="s">
        <v>80</v>
      </c>
      <c r="BK536" s="206">
        <f>ROUND(I536*H536,2)</f>
        <v>0</v>
      </c>
      <c r="BL536" s="19" t="s">
        <v>171</v>
      </c>
      <c r="BM536" s="205" t="s">
        <v>718</v>
      </c>
    </row>
    <row r="537" spans="1:65" s="13" customFormat="1" ht="11.25">
      <c r="B537" s="207"/>
      <c r="C537" s="208"/>
      <c r="D537" s="209" t="s">
        <v>173</v>
      </c>
      <c r="E537" s="210" t="s">
        <v>20</v>
      </c>
      <c r="F537" s="211" t="s">
        <v>311</v>
      </c>
      <c r="G537" s="208"/>
      <c r="H537" s="210" t="s">
        <v>20</v>
      </c>
      <c r="I537" s="212"/>
      <c r="J537" s="208"/>
      <c r="K537" s="208"/>
      <c r="L537" s="213"/>
      <c r="M537" s="214"/>
      <c r="N537" s="215"/>
      <c r="O537" s="215"/>
      <c r="P537" s="215"/>
      <c r="Q537" s="215"/>
      <c r="R537" s="215"/>
      <c r="S537" s="215"/>
      <c r="T537" s="216"/>
      <c r="AT537" s="217" t="s">
        <v>173</v>
      </c>
      <c r="AU537" s="217" t="s">
        <v>82</v>
      </c>
      <c r="AV537" s="13" t="s">
        <v>80</v>
      </c>
      <c r="AW537" s="13" t="s">
        <v>34</v>
      </c>
      <c r="AX537" s="13" t="s">
        <v>73</v>
      </c>
      <c r="AY537" s="217" t="s">
        <v>163</v>
      </c>
    </row>
    <row r="538" spans="1:65" s="14" customFormat="1" ht="11.25">
      <c r="B538" s="218"/>
      <c r="C538" s="219"/>
      <c r="D538" s="209" t="s">
        <v>173</v>
      </c>
      <c r="E538" s="220" t="s">
        <v>20</v>
      </c>
      <c r="F538" s="221" t="s">
        <v>238</v>
      </c>
      <c r="G538" s="219"/>
      <c r="H538" s="222">
        <v>10</v>
      </c>
      <c r="I538" s="223"/>
      <c r="J538" s="219"/>
      <c r="K538" s="219"/>
      <c r="L538" s="224"/>
      <c r="M538" s="225"/>
      <c r="N538" s="226"/>
      <c r="O538" s="226"/>
      <c r="P538" s="226"/>
      <c r="Q538" s="226"/>
      <c r="R538" s="226"/>
      <c r="S538" s="226"/>
      <c r="T538" s="227"/>
      <c r="AT538" s="228" t="s">
        <v>173</v>
      </c>
      <c r="AU538" s="228" t="s">
        <v>82</v>
      </c>
      <c r="AV538" s="14" t="s">
        <v>82</v>
      </c>
      <c r="AW538" s="14" t="s">
        <v>34</v>
      </c>
      <c r="AX538" s="14" t="s">
        <v>80</v>
      </c>
      <c r="AY538" s="228" t="s">
        <v>163</v>
      </c>
    </row>
    <row r="539" spans="1:65" s="2" customFormat="1" ht="27" customHeight="1">
      <c r="A539" s="36"/>
      <c r="B539" s="37"/>
      <c r="C539" s="194" t="s">
        <v>719</v>
      </c>
      <c r="D539" s="194" t="s">
        <v>166</v>
      </c>
      <c r="E539" s="195" t="s">
        <v>720</v>
      </c>
      <c r="F539" s="196" t="s">
        <v>721</v>
      </c>
      <c r="G539" s="197" t="s">
        <v>245</v>
      </c>
      <c r="H539" s="198">
        <v>18.399999999999999</v>
      </c>
      <c r="I539" s="199"/>
      <c r="J539" s="200">
        <f>ROUND(I539*H539,2)</f>
        <v>0</v>
      </c>
      <c r="K539" s="196" t="s">
        <v>170</v>
      </c>
      <c r="L539" s="41"/>
      <c r="M539" s="201" t="s">
        <v>20</v>
      </c>
      <c r="N539" s="202" t="s">
        <v>44</v>
      </c>
      <c r="O539" s="66"/>
      <c r="P539" s="203">
        <f>O539*H539</f>
        <v>0</v>
      </c>
      <c r="Q539" s="203">
        <v>0</v>
      </c>
      <c r="R539" s="203">
        <f>Q539*H539</f>
        <v>0</v>
      </c>
      <c r="S539" s="203">
        <v>2.7E-2</v>
      </c>
      <c r="T539" s="204">
        <f>S539*H539</f>
        <v>0.49679999999999996</v>
      </c>
      <c r="U539" s="36"/>
      <c r="V539" s="36"/>
      <c r="W539" s="36"/>
      <c r="X539" s="36"/>
      <c r="Y539" s="36"/>
      <c r="Z539" s="36"/>
      <c r="AA539" s="36"/>
      <c r="AB539" s="36"/>
      <c r="AC539" s="36"/>
      <c r="AD539" s="36"/>
      <c r="AE539" s="36"/>
      <c r="AR539" s="205" t="s">
        <v>171</v>
      </c>
      <c r="AT539" s="205" t="s">
        <v>166</v>
      </c>
      <c r="AU539" s="205" t="s">
        <v>82</v>
      </c>
      <c r="AY539" s="19" t="s">
        <v>163</v>
      </c>
      <c r="BE539" s="206">
        <f>IF(N539="základní",J539,0)</f>
        <v>0</v>
      </c>
      <c r="BF539" s="206">
        <f>IF(N539="snížená",J539,0)</f>
        <v>0</v>
      </c>
      <c r="BG539" s="206">
        <f>IF(N539="zákl. přenesená",J539,0)</f>
        <v>0</v>
      </c>
      <c r="BH539" s="206">
        <f>IF(N539="sníž. přenesená",J539,0)</f>
        <v>0</v>
      </c>
      <c r="BI539" s="206">
        <f>IF(N539="nulová",J539,0)</f>
        <v>0</v>
      </c>
      <c r="BJ539" s="19" t="s">
        <v>80</v>
      </c>
      <c r="BK539" s="206">
        <f>ROUND(I539*H539,2)</f>
        <v>0</v>
      </c>
      <c r="BL539" s="19" t="s">
        <v>171</v>
      </c>
      <c r="BM539" s="205" t="s">
        <v>722</v>
      </c>
    </row>
    <row r="540" spans="1:65" s="13" customFormat="1" ht="11.25">
      <c r="B540" s="207"/>
      <c r="C540" s="208"/>
      <c r="D540" s="209" t="s">
        <v>173</v>
      </c>
      <c r="E540" s="210" t="s">
        <v>20</v>
      </c>
      <c r="F540" s="211" t="s">
        <v>506</v>
      </c>
      <c r="G540" s="208"/>
      <c r="H540" s="210" t="s">
        <v>20</v>
      </c>
      <c r="I540" s="212"/>
      <c r="J540" s="208"/>
      <c r="K540" s="208"/>
      <c r="L540" s="213"/>
      <c r="M540" s="214"/>
      <c r="N540" s="215"/>
      <c r="O540" s="215"/>
      <c r="P540" s="215"/>
      <c r="Q540" s="215"/>
      <c r="R540" s="215"/>
      <c r="S540" s="215"/>
      <c r="T540" s="216"/>
      <c r="AT540" s="217" t="s">
        <v>173</v>
      </c>
      <c r="AU540" s="217" t="s">
        <v>82</v>
      </c>
      <c r="AV540" s="13" t="s">
        <v>80</v>
      </c>
      <c r="AW540" s="13" t="s">
        <v>34</v>
      </c>
      <c r="AX540" s="13" t="s">
        <v>73</v>
      </c>
      <c r="AY540" s="217" t="s">
        <v>163</v>
      </c>
    </row>
    <row r="541" spans="1:65" s="14" customFormat="1" ht="11.25">
      <c r="B541" s="218"/>
      <c r="C541" s="219"/>
      <c r="D541" s="209" t="s">
        <v>173</v>
      </c>
      <c r="E541" s="220" t="s">
        <v>20</v>
      </c>
      <c r="F541" s="221" t="s">
        <v>723</v>
      </c>
      <c r="G541" s="219"/>
      <c r="H541" s="222">
        <v>18.399999999999999</v>
      </c>
      <c r="I541" s="223"/>
      <c r="J541" s="219"/>
      <c r="K541" s="219"/>
      <c r="L541" s="224"/>
      <c r="M541" s="225"/>
      <c r="N541" s="226"/>
      <c r="O541" s="226"/>
      <c r="P541" s="226"/>
      <c r="Q541" s="226"/>
      <c r="R541" s="226"/>
      <c r="S541" s="226"/>
      <c r="T541" s="227"/>
      <c r="AT541" s="228" t="s">
        <v>173</v>
      </c>
      <c r="AU541" s="228" t="s">
        <v>82</v>
      </c>
      <c r="AV541" s="14" t="s">
        <v>82</v>
      </c>
      <c r="AW541" s="14" t="s">
        <v>34</v>
      </c>
      <c r="AX541" s="14" t="s">
        <v>80</v>
      </c>
      <c r="AY541" s="228" t="s">
        <v>163</v>
      </c>
    </row>
    <row r="542" spans="1:65" s="2" customFormat="1" ht="27" customHeight="1">
      <c r="A542" s="36"/>
      <c r="B542" s="37"/>
      <c r="C542" s="194" t="s">
        <v>724</v>
      </c>
      <c r="D542" s="194" t="s">
        <v>166</v>
      </c>
      <c r="E542" s="195" t="s">
        <v>725</v>
      </c>
      <c r="F542" s="196" t="s">
        <v>726</v>
      </c>
      <c r="G542" s="197" t="s">
        <v>245</v>
      </c>
      <c r="H542" s="198">
        <v>111</v>
      </c>
      <c r="I542" s="199"/>
      <c r="J542" s="200">
        <f>ROUND(I542*H542,2)</f>
        <v>0</v>
      </c>
      <c r="K542" s="196" t="s">
        <v>170</v>
      </c>
      <c r="L542" s="41"/>
      <c r="M542" s="201" t="s">
        <v>20</v>
      </c>
      <c r="N542" s="202" t="s">
        <v>44</v>
      </c>
      <c r="O542" s="66"/>
      <c r="P542" s="203">
        <f>O542*H542</f>
        <v>0</v>
      </c>
      <c r="Q542" s="203">
        <v>0</v>
      </c>
      <c r="R542" s="203">
        <f>Q542*H542</f>
        <v>0</v>
      </c>
      <c r="S542" s="203">
        <v>6.6000000000000003E-2</v>
      </c>
      <c r="T542" s="204">
        <f>S542*H542</f>
        <v>7.3260000000000005</v>
      </c>
      <c r="U542" s="36"/>
      <c r="V542" s="36"/>
      <c r="W542" s="36"/>
      <c r="X542" s="36"/>
      <c r="Y542" s="36"/>
      <c r="Z542" s="36"/>
      <c r="AA542" s="36"/>
      <c r="AB542" s="36"/>
      <c r="AC542" s="36"/>
      <c r="AD542" s="36"/>
      <c r="AE542" s="36"/>
      <c r="AR542" s="205" t="s">
        <v>171</v>
      </c>
      <c r="AT542" s="205" t="s">
        <v>166</v>
      </c>
      <c r="AU542" s="205" t="s">
        <v>82</v>
      </c>
      <c r="AY542" s="19" t="s">
        <v>163</v>
      </c>
      <c r="BE542" s="206">
        <f>IF(N542="základní",J542,0)</f>
        <v>0</v>
      </c>
      <c r="BF542" s="206">
        <f>IF(N542="snížená",J542,0)</f>
        <v>0</v>
      </c>
      <c r="BG542" s="206">
        <f>IF(N542="zákl. přenesená",J542,0)</f>
        <v>0</v>
      </c>
      <c r="BH542" s="206">
        <f>IF(N542="sníž. přenesená",J542,0)</f>
        <v>0</v>
      </c>
      <c r="BI542" s="206">
        <f>IF(N542="nulová",J542,0)</f>
        <v>0</v>
      </c>
      <c r="BJ542" s="19" t="s">
        <v>80</v>
      </c>
      <c r="BK542" s="206">
        <f>ROUND(I542*H542,2)</f>
        <v>0</v>
      </c>
      <c r="BL542" s="19" t="s">
        <v>171</v>
      </c>
      <c r="BM542" s="205" t="s">
        <v>727</v>
      </c>
    </row>
    <row r="543" spans="1:65" s="13" customFormat="1" ht="11.25">
      <c r="B543" s="207"/>
      <c r="C543" s="208"/>
      <c r="D543" s="209" t="s">
        <v>173</v>
      </c>
      <c r="E543" s="210" t="s">
        <v>20</v>
      </c>
      <c r="F543" s="211" t="s">
        <v>506</v>
      </c>
      <c r="G543" s="208"/>
      <c r="H543" s="210" t="s">
        <v>20</v>
      </c>
      <c r="I543" s="212"/>
      <c r="J543" s="208"/>
      <c r="K543" s="208"/>
      <c r="L543" s="213"/>
      <c r="M543" s="214"/>
      <c r="N543" s="215"/>
      <c r="O543" s="215"/>
      <c r="P543" s="215"/>
      <c r="Q543" s="215"/>
      <c r="R543" s="215"/>
      <c r="S543" s="215"/>
      <c r="T543" s="216"/>
      <c r="AT543" s="217" t="s">
        <v>173</v>
      </c>
      <c r="AU543" s="217" t="s">
        <v>82</v>
      </c>
      <c r="AV543" s="13" t="s">
        <v>80</v>
      </c>
      <c r="AW543" s="13" t="s">
        <v>34</v>
      </c>
      <c r="AX543" s="13" t="s">
        <v>73</v>
      </c>
      <c r="AY543" s="217" t="s">
        <v>163</v>
      </c>
    </row>
    <row r="544" spans="1:65" s="14" customFormat="1" ht="11.25">
      <c r="B544" s="218"/>
      <c r="C544" s="219"/>
      <c r="D544" s="209" t="s">
        <v>173</v>
      </c>
      <c r="E544" s="220" t="s">
        <v>20</v>
      </c>
      <c r="F544" s="221" t="s">
        <v>728</v>
      </c>
      <c r="G544" s="219"/>
      <c r="H544" s="222">
        <v>11</v>
      </c>
      <c r="I544" s="223"/>
      <c r="J544" s="219"/>
      <c r="K544" s="219"/>
      <c r="L544" s="224"/>
      <c r="M544" s="225"/>
      <c r="N544" s="226"/>
      <c r="O544" s="226"/>
      <c r="P544" s="226"/>
      <c r="Q544" s="226"/>
      <c r="R544" s="226"/>
      <c r="S544" s="226"/>
      <c r="T544" s="227"/>
      <c r="AT544" s="228" t="s">
        <v>173</v>
      </c>
      <c r="AU544" s="228" t="s">
        <v>82</v>
      </c>
      <c r="AV544" s="14" t="s">
        <v>82</v>
      </c>
      <c r="AW544" s="14" t="s">
        <v>34</v>
      </c>
      <c r="AX544" s="14" t="s">
        <v>73</v>
      </c>
      <c r="AY544" s="228" t="s">
        <v>163</v>
      </c>
    </row>
    <row r="545" spans="1:65" s="13" customFormat="1" ht="11.25">
      <c r="B545" s="207"/>
      <c r="C545" s="208"/>
      <c r="D545" s="209" t="s">
        <v>173</v>
      </c>
      <c r="E545" s="210" t="s">
        <v>20</v>
      </c>
      <c r="F545" s="211" t="s">
        <v>367</v>
      </c>
      <c r="G545" s="208"/>
      <c r="H545" s="210" t="s">
        <v>20</v>
      </c>
      <c r="I545" s="212"/>
      <c r="J545" s="208"/>
      <c r="K545" s="208"/>
      <c r="L545" s="213"/>
      <c r="M545" s="214"/>
      <c r="N545" s="215"/>
      <c r="O545" s="215"/>
      <c r="P545" s="215"/>
      <c r="Q545" s="215"/>
      <c r="R545" s="215"/>
      <c r="S545" s="215"/>
      <c r="T545" s="216"/>
      <c r="AT545" s="217" t="s">
        <v>173</v>
      </c>
      <c r="AU545" s="217" t="s">
        <v>82</v>
      </c>
      <c r="AV545" s="13" t="s">
        <v>80</v>
      </c>
      <c r="AW545" s="13" t="s">
        <v>34</v>
      </c>
      <c r="AX545" s="13" t="s">
        <v>73</v>
      </c>
      <c r="AY545" s="217" t="s">
        <v>163</v>
      </c>
    </row>
    <row r="546" spans="1:65" s="14" customFormat="1" ht="11.25">
      <c r="B546" s="218"/>
      <c r="C546" s="219"/>
      <c r="D546" s="209" t="s">
        <v>173</v>
      </c>
      <c r="E546" s="220" t="s">
        <v>20</v>
      </c>
      <c r="F546" s="221" t="s">
        <v>729</v>
      </c>
      <c r="G546" s="219"/>
      <c r="H546" s="222">
        <v>100</v>
      </c>
      <c r="I546" s="223"/>
      <c r="J546" s="219"/>
      <c r="K546" s="219"/>
      <c r="L546" s="224"/>
      <c r="M546" s="225"/>
      <c r="N546" s="226"/>
      <c r="O546" s="226"/>
      <c r="P546" s="226"/>
      <c r="Q546" s="226"/>
      <c r="R546" s="226"/>
      <c r="S546" s="226"/>
      <c r="T546" s="227"/>
      <c r="AT546" s="228" t="s">
        <v>173</v>
      </c>
      <c r="AU546" s="228" t="s">
        <v>82</v>
      </c>
      <c r="AV546" s="14" t="s">
        <v>82</v>
      </c>
      <c r="AW546" s="14" t="s">
        <v>34</v>
      </c>
      <c r="AX546" s="14" t="s">
        <v>73</v>
      </c>
      <c r="AY546" s="228" t="s">
        <v>163</v>
      </c>
    </row>
    <row r="547" spans="1:65" s="15" customFormat="1" ht="11.25">
      <c r="B547" s="229"/>
      <c r="C547" s="230"/>
      <c r="D547" s="209" t="s">
        <v>173</v>
      </c>
      <c r="E547" s="231" t="s">
        <v>20</v>
      </c>
      <c r="F547" s="232" t="s">
        <v>178</v>
      </c>
      <c r="G547" s="230"/>
      <c r="H547" s="233">
        <v>111</v>
      </c>
      <c r="I547" s="234"/>
      <c r="J547" s="230"/>
      <c r="K547" s="230"/>
      <c r="L547" s="235"/>
      <c r="M547" s="236"/>
      <c r="N547" s="237"/>
      <c r="O547" s="237"/>
      <c r="P547" s="237"/>
      <c r="Q547" s="237"/>
      <c r="R547" s="237"/>
      <c r="S547" s="237"/>
      <c r="T547" s="238"/>
      <c r="AT547" s="239" t="s">
        <v>173</v>
      </c>
      <c r="AU547" s="239" t="s">
        <v>82</v>
      </c>
      <c r="AV547" s="15" t="s">
        <v>171</v>
      </c>
      <c r="AW547" s="15" t="s">
        <v>34</v>
      </c>
      <c r="AX547" s="15" t="s">
        <v>80</v>
      </c>
      <c r="AY547" s="239" t="s">
        <v>163</v>
      </c>
    </row>
    <row r="548" spans="1:65" s="2" customFormat="1" ht="26.25" customHeight="1">
      <c r="A548" s="36"/>
      <c r="B548" s="37"/>
      <c r="C548" s="194" t="s">
        <v>730</v>
      </c>
      <c r="D548" s="194" t="s">
        <v>166</v>
      </c>
      <c r="E548" s="195" t="s">
        <v>731</v>
      </c>
      <c r="F548" s="196" t="s">
        <v>732</v>
      </c>
      <c r="G548" s="197" t="s">
        <v>245</v>
      </c>
      <c r="H548" s="198">
        <v>200</v>
      </c>
      <c r="I548" s="199"/>
      <c r="J548" s="200">
        <f>ROUND(I548*H548,2)</f>
        <v>0</v>
      </c>
      <c r="K548" s="196" t="s">
        <v>497</v>
      </c>
      <c r="L548" s="41"/>
      <c r="M548" s="201" t="s">
        <v>20</v>
      </c>
      <c r="N548" s="202" t="s">
        <v>44</v>
      </c>
      <c r="O548" s="66"/>
      <c r="P548" s="203">
        <f>O548*H548</f>
        <v>0</v>
      </c>
      <c r="Q548" s="203">
        <v>0</v>
      </c>
      <c r="R548" s="203">
        <f>Q548*H548</f>
        <v>0</v>
      </c>
      <c r="S548" s="203">
        <v>2.1999999999999999E-2</v>
      </c>
      <c r="T548" s="204">
        <f>S548*H548</f>
        <v>4.3999999999999995</v>
      </c>
      <c r="U548" s="36"/>
      <c r="V548" s="36"/>
      <c r="W548" s="36"/>
      <c r="X548" s="36"/>
      <c r="Y548" s="36"/>
      <c r="Z548" s="36"/>
      <c r="AA548" s="36"/>
      <c r="AB548" s="36"/>
      <c r="AC548" s="36"/>
      <c r="AD548" s="36"/>
      <c r="AE548" s="36"/>
      <c r="AR548" s="205" t="s">
        <v>171</v>
      </c>
      <c r="AT548" s="205" t="s">
        <v>166</v>
      </c>
      <c r="AU548" s="205" t="s">
        <v>82</v>
      </c>
      <c r="AY548" s="19" t="s">
        <v>163</v>
      </c>
      <c r="BE548" s="206">
        <f>IF(N548="základní",J548,0)</f>
        <v>0</v>
      </c>
      <c r="BF548" s="206">
        <f>IF(N548="snížená",J548,0)</f>
        <v>0</v>
      </c>
      <c r="BG548" s="206">
        <f>IF(N548="zákl. přenesená",J548,0)</f>
        <v>0</v>
      </c>
      <c r="BH548" s="206">
        <f>IF(N548="sníž. přenesená",J548,0)</f>
        <v>0</v>
      </c>
      <c r="BI548" s="206">
        <f>IF(N548="nulová",J548,0)</f>
        <v>0</v>
      </c>
      <c r="BJ548" s="19" t="s">
        <v>80</v>
      </c>
      <c r="BK548" s="206">
        <f>ROUND(I548*H548,2)</f>
        <v>0</v>
      </c>
      <c r="BL548" s="19" t="s">
        <v>171</v>
      </c>
      <c r="BM548" s="205" t="s">
        <v>733</v>
      </c>
    </row>
    <row r="549" spans="1:65" s="13" customFormat="1" ht="11.25">
      <c r="B549" s="207"/>
      <c r="C549" s="208"/>
      <c r="D549" s="209" t="s">
        <v>173</v>
      </c>
      <c r="E549" s="210" t="s">
        <v>20</v>
      </c>
      <c r="F549" s="211" t="s">
        <v>367</v>
      </c>
      <c r="G549" s="208"/>
      <c r="H549" s="210" t="s">
        <v>20</v>
      </c>
      <c r="I549" s="212"/>
      <c r="J549" s="208"/>
      <c r="K549" s="208"/>
      <c r="L549" s="213"/>
      <c r="M549" s="214"/>
      <c r="N549" s="215"/>
      <c r="O549" s="215"/>
      <c r="P549" s="215"/>
      <c r="Q549" s="215"/>
      <c r="R549" s="215"/>
      <c r="S549" s="215"/>
      <c r="T549" s="216"/>
      <c r="AT549" s="217" t="s">
        <v>173</v>
      </c>
      <c r="AU549" s="217" t="s">
        <v>82</v>
      </c>
      <c r="AV549" s="13" t="s">
        <v>80</v>
      </c>
      <c r="AW549" s="13" t="s">
        <v>34</v>
      </c>
      <c r="AX549" s="13" t="s">
        <v>73</v>
      </c>
      <c r="AY549" s="217" t="s">
        <v>163</v>
      </c>
    </row>
    <row r="550" spans="1:65" s="14" customFormat="1" ht="11.25">
      <c r="B550" s="218"/>
      <c r="C550" s="219"/>
      <c r="D550" s="209" t="s">
        <v>173</v>
      </c>
      <c r="E550" s="220" t="s">
        <v>20</v>
      </c>
      <c r="F550" s="221" t="s">
        <v>734</v>
      </c>
      <c r="G550" s="219"/>
      <c r="H550" s="222">
        <v>200</v>
      </c>
      <c r="I550" s="223"/>
      <c r="J550" s="219"/>
      <c r="K550" s="219"/>
      <c r="L550" s="224"/>
      <c r="M550" s="225"/>
      <c r="N550" s="226"/>
      <c r="O550" s="226"/>
      <c r="P550" s="226"/>
      <c r="Q550" s="226"/>
      <c r="R550" s="226"/>
      <c r="S550" s="226"/>
      <c r="T550" s="227"/>
      <c r="AT550" s="228" t="s">
        <v>173</v>
      </c>
      <c r="AU550" s="228" t="s">
        <v>82</v>
      </c>
      <c r="AV550" s="14" t="s">
        <v>82</v>
      </c>
      <c r="AW550" s="14" t="s">
        <v>34</v>
      </c>
      <c r="AX550" s="14" t="s">
        <v>80</v>
      </c>
      <c r="AY550" s="228" t="s">
        <v>163</v>
      </c>
    </row>
    <row r="551" spans="1:65" s="2" customFormat="1" ht="14.45" customHeight="1">
      <c r="A551" s="36"/>
      <c r="B551" s="37"/>
      <c r="C551" s="194" t="s">
        <v>735</v>
      </c>
      <c r="D551" s="194" t="s">
        <v>166</v>
      </c>
      <c r="E551" s="195" t="s">
        <v>736</v>
      </c>
      <c r="F551" s="196" t="s">
        <v>737</v>
      </c>
      <c r="G551" s="197" t="s">
        <v>185</v>
      </c>
      <c r="H551" s="198">
        <v>50</v>
      </c>
      <c r="I551" s="199"/>
      <c r="J551" s="200">
        <f>ROUND(I551*H551,2)</f>
        <v>0</v>
      </c>
      <c r="K551" s="196" t="s">
        <v>20</v>
      </c>
      <c r="L551" s="41"/>
      <c r="M551" s="201" t="s">
        <v>20</v>
      </c>
      <c r="N551" s="202" t="s">
        <v>44</v>
      </c>
      <c r="O551" s="66"/>
      <c r="P551" s="203">
        <f>O551*H551</f>
        <v>0</v>
      </c>
      <c r="Q551" s="203">
        <v>0</v>
      </c>
      <c r="R551" s="203">
        <f>Q551*H551</f>
        <v>0</v>
      </c>
      <c r="S551" s="203">
        <v>0</v>
      </c>
      <c r="T551" s="204">
        <f>S551*H551</f>
        <v>0</v>
      </c>
      <c r="U551" s="36"/>
      <c r="V551" s="36"/>
      <c r="W551" s="36"/>
      <c r="X551" s="36"/>
      <c r="Y551" s="36"/>
      <c r="Z551" s="36"/>
      <c r="AA551" s="36"/>
      <c r="AB551" s="36"/>
      <c r="AC551" s="36"/>
      <c r="AD551" s="36"/>
      <c r="AE551" s="36"/>
      <c r="AR551" s="205" t="s">
        <v>171</v>
      </c>
      <c r="AT551" s="205" t="s">
        <v>166</v>
      </c>
      <c r="AU551" s="205" t="s">
        <v>82</v>
      </c>
      <c r="AY551" s="19" t="s">
        <v>163</v>
      </c>
      <c r="BE551" s="206">
        <f>IF(N551="základní",J551,0)</f>
        <v>0</v>
      </c>
      <c r="BF551" s="206">
        <f>IF(N551="snížená",J551,0)</f>
        <v>0</v>
      </c>
      <c r="BG551" s="206">
        <f>IF(N551="zákl. přenesená",J551,0)</f>
        <v>0</v>
      </c>
      <c r="BH551" s="206">
        <f>IF(N551="sníž. přenesená",J551,0)</f>
        <v>0</v>
      </c>
      <c r="BI551" s="206">
        <f>IF(N551="nulová",J551,0)</f>
        <v>0</v>
      </c>
      <c r="BJ551" s="19" t="s">
        <v>80</v>
      </c>
      <c r="BK551" s="206">
        <f>ROUND(I551*H551,2)</f>
        <v>0</v>
      </c>
      <c r="BL551" s="19" t="s">
        <v>171</v>
      </c>
      <c r="BM551" s="205" t="s">
        <v>738</v>
      </c>
    </row>
    <row r="552" spans="1:65" s="2" customFormat="1" ht="39.75" customHeight="1">
      <c r="A552" s="36"/>
      <c r="B552" s="37"/>
      <c r="C552" s="194" t="s">
        <v>739</v>
      </c>
      <c r="D552" s="194" t="s">
        <v>166</v>
      </c>
      <c r="E552" s="195" t="s">
        <v>740</v>
      </c>
      <c r="F552" s="196" t="s">
        <v>741</v>
      </c>
      <c r="G552" s="197" t="s">
        <v>194</v>
      </c>
      <c r="H552" s="198">
        <v>100</v>
      </c>
      <c r="I552" s="199"/>
      <c r="J552" s="200">
        <f>ROUND(I552*H552,2)</f>
        <v>0</v>
      </c>
      <c r="K552" s="196" t="s">
        <v>170</v>
      </c>
      <c r="L552" s="41"/>
      <c r="M552" s="201" t="s">
        <v>20</v>
      </c>
      <c r="N552" s="202" t="s">
        <v>44</v>
      </c>
      <c r="O552" s="66"/>
      <c r="P552" s="203">
        <f>O552*H552</f>
        <v>0</v>
      </c>
      <c r="Q552" s="203">
        <v>0</v>
      </c>
      <c r="R552" s="203">
        <f>Q552*H552</f>
        <v>0</v>
      </c>
      <c r="S552" s="203">
        <v>7.0000000000000001E-3</v>
      </c>
      <c r="T552" s="204">
        <f>S552*H552</f>
        <v>0.70000000000000007</v>
      </c>
      <c r="U552" s="36"/>
      <c r="V552" s="36"/>
      <c r="W552" s="36"/>
      <c r="X552" s="36"/>
      <c r="Y552" s="36"/>
      <c r="Z552" s="36"/>
      <c r="AA552" s="36"/>
      <c r="AB552" s="36"/>
      <c r="AC552" s="36"/>
      <c r="AD552" s="36"/>
      <c r="AE552" s="36"/>
      <c r="AR552" s="205" t="s">
        <v>171</v>
      </c>
      <c r="AT552" s="205" t="s">
        <v>166</v>
      </c>
      <c r="AU552" s="205" t="s">
        <v>82</v>
      </c>
      <c r="AY552" s="19" t="s">
        <v>163</v>
      </c>
      <c r="BE552" s="206">
        <f>IF(N552="základní",J552,0)</f>
        <v>0</v>
      </c>
      <c r="BF552" s="206">
        <f>IF(N552="snížená",J552,0)</f>
        <v>0</v>
      </c>
      <c r="BG552" s="206">
        <f>IF(N552="zákl. přenesená",J552,0)</f>
        <v>0</v>
      </c>
      <c r="BH552" s="206">
        <f>IF(N552="sníž. přenesená",J552,0)</f>
        <v>0</v>
      </c>
      <c r="BI552" s="206">
        <f>IF(N552="nulová",J552,0)</f>
        <v>0</v>
      </c>
      <c r="BJ552" s="19" t="s">
        <v>80</v>
      </c>
      <c r="BK552" s="206">
        <f>ROUND(I552*H552,2)</f>
        <v>0</v>
      </c>
      <c r="BL552" s="19" t="s">
        <v>171</v>
      </c>
      <c r="BM552" s="205" t="s">
        <v>742</v>
      </c>
    </row>
    <row r="553" spans="1:65" s="2" customFormat="1" ht="30.75" customHeight="1">
      <c r="A553" s="36"/>
      <c r="B553" s="37"/>
      <c r="C553" s="194" t="s">
        <v>743</v>
      </c>
      <c r="D553" s="194" t="s">
        <v>166</v>
      </c>
      <c r="E553" s="195" t="s">
        <v>744</v>
      </c>
      <c r="F553" s="196" t="s">
        <v>745</v>
      </c>
      <c r="G553" s="197" t="s">
        <v>245</v>
      </c>
      <c r="H553" s="198">
        <v>2.2000000000000002</v>
      </c>
      <c r="I553" s="199"/>
      <c r="J553" s="200">
        <f>ROUND(I553*H553,2)</f>
        <v>0</v>
      </c>
      <c r="K553" s="196" t="s">
        <v>170</v>
      </c>
      <c r="L553" s="41"/>
      <c r="M553" s="201" t="s">
        <v>20</v>
      </c>
      <c r="N553" s="202" t="s">
        <v>44</v>
      </c>
      <c r="O553" s="66"/>
      <c r="P553" s="203">
        <f>O553*H553</f>
        <v>0</v>
      </c>
      <c r="Q553" s="203">
        <v>6.7208000000000003E-4</v>
      </c>
      <c r="R553" s="203">
        <f>Q553*H553</f>
        <v>1.4785760000000001E-3</v>
      </c>
      <c r="S553" s="203">
        <v>0.02</v>
      </c>
      <c r="T553" s="204">
        <f>S553*H553</f>
        <v>4.4000000000000004E-2</v>
      </c>
      <c r="U553" s="36"/>
      <c r="V553" s="36"/>
      <c r="W553" s="36"/>
      <c r="X553" s="36"/>
      <c r="Y553" s="36"/>
      <c r="Z553" s="36"/>
      <c r="AA553" s="36"/>
      <c r="AB553" s="36"/>
      <c r="AC553" s="36"/>
      <c r="AD553" s="36"/>
      <c r="AE553" s="36"/>
      <c r="AR553" s="205" t="s">
        <v>171</v>
      </c>
      <c r="AT553" s="205" t="s">
        <v>166</v>
      </c>
      <c r="AU553" s="205" t="s">
        <v>82</v>
      </c>
      <c r="AY553" s="19" t="s">
        <v>163</v>
      </c>
      <c r="BE553" s="206">
        <f>IF(N553="základní",J553,0)</f>
        <v>0</v>
      </c>
      <c r="BF553" s="206">
        <f>IF(N553="snížená",J553,0)</f>
        <v>0</v>
      </c>
      <c r="BG553" s="206">
        <f>IF(N553="zákl. přenesená",J553,0)</f>
        <v>0</v>
      </c>
      <c r="BH553" s="206">
        <f>IF(N553="sníž. přenesená",J553,0)</f>
        <v>0</v>
      </c>
      <c r="BI553" s="206">
        <f>IF(N553="nulová",J553,0)</f>
        <v>0</v>
      </c>
      <c r="BJ553" s="19" t="s">
        <v>80</v>
      </c>
      <c r="BK553" s="206">
        <f>ROUND(I553*H553,2)</f>
        <v>0</v>
      </c>
      <c r="BL553" s="19" t="s">
        <v>171</v>
      </c>
      <c r="BM553" s="205" t="s">
        <v>746</v>
      </c>
    </row>
    <row r="554" spans="1:65" s="2" customFormat="1" ht="48.75">
      <c r="A554" s="36"/>
      <c r="B554" s="37"/>
      <c r="C554" s="38"/>
      <c r="D554" s="209" t="s">
        <v>187</v>
      </c>
      <c r="E554" s="38"/>
      <c r="F554" s="240" t="s">
        <v>747</v>
      </c>
      <c r="G554" s="38"/>
      <c r="H554" s="38"/>
      <c r="I554" s="117"/>
      <c r="J554" s="38"/>
      <c r="K554" s="38"/>
      <c r="L554" s="41"/>
      <c r="M554" s="241"/>
      <c r="N554" s="242"/>
      <c r="O554" s="66"/>
      <c r="P554" s="66"/>
      <c r="Q554" s="66"/>
      <c r="R554" s="66"/>
      <c r="S554" s="66"/>
      <c r="T554" s="67"/>
      <c r="U554" s="36"/>
      <c r="V554" s="36"/>
      <c r="W554" s="36"/>
      <c r="X554" s="36"/>
      <c r="Y554" s="36"/>
      <c r="Z554" s="36"/>
      <c r="AA554" s="36"/>
      <c r="AB554" s="36"/>
      <c r="AC554" s="36"/>
      <c r="AD554" s="36"/>
      <c r="AE554" s="36"/>
      <c r="AT554" s="19" t="s">
        <v>187</v>
      </c>
      <c r="AU554" s="19" t="s">
        <v>82</v>
      </c>
    </row>
    <row r="555" spans="1:65" s="13" customFormat="1" ht="11.25">
      <c r="B555" s="207"/>
      <c r="C555" s="208"/>
      <c r="D555" s="209" t="s">
        <v>173</v>
      </c>
      <c r="E555" s="210" t="s">
        <v>20</v>
      </c>
      <c r="F555" s="211" t="s">
        <v>748</v>
      </c>
      <c r="G555" s="208"/>
      <c r="H555" s="210" t="s">
        <v>20</v>
      </c>
      <c r="I555" s="212"/>
      <c r="J555" s="208"/>
      <c r="K555" s="208"/>
      <c r="L555" s="213"/>
      <c r="M555" s="214"/>
      <c r="N555" s="215"/>
      <c r="O555" s="215"/>
      <c r="P555" s="215"/>
      <c r="Q555" s="215"/>
      <c r="R555" s="215"/>
      <c r="S555" s="215"/>
      <c r="T555" s="216"/>
      <c r="AT555" s="217" t="s">
        <v>173</v>
      </c>
      <c r="AU555" s="217" t="s">
        <v>82</v>
      </c>
      <c r="AV555" s="13" t="s">
        <v>80</v>
      </c>
      <c r="AW555" s="13" t="s">
        <v>34</v>
      </c>
      <c r="AX555" s="13" t="s">
        <v>73</v>
      </c>
      <c r="AY555" s="217" t="s">
        <v>163</v>
      </c>
    </row>
    <row r="556" spans="1:65" s="14" customFormat="1" ht="11.25">
      <c r="B556" s="218"/>
      <c r="C556" s="219"/>
      <c r="D556" s="209" t="s">
        <v>173</v>
      </c>
      <c r="E556" s="220" t="s">
        <v>20</v>
      </c>
      <c r="F556" s="221" t="s">
        <v>749</v>
      </c>
      <c r="G556" s="219"/>
      <c r="H556" s="222">
        <v>0.4</v>
      </c>
      <c r="I556" s="223"/>
      <c r="J556" s="219"/>
      <c r="K556" s="219"/>
      <c r="L556" s="224"/>
      <c r="M556" s="225"/>
      <c r="N556" s="226"/>
      <c r="O556" s="226"/>
      <c r="P556" s="226"/>
      <c r="Q556" s="226"/>
      <c r="R556" s="226"/>
      <c r="S556" s="226"/>
      <c r="T556" s="227"/>
      <c r="AT556" s="228" t="s">
        <v>173</v>
      </c>
      <c r="AU556" s="228" t="s">
        <v>82</v>
      </c>
      <c r="AV556" s="14" t="s">
        <v>82</v>
      </c>
      <c r="AW556" s="14" t="s">
        <v>34</v>
      </c>
      <c r="AX556" s="14" t="s">
        <v>73</v>
      </c>
      <c r="AY556" s="228" t="s">
        <v>163</v>
      </c>
    </row>
    <row r="557" spans="1:65" s="14" customFormat="1" ht="11.25">
      <c r="B557" s="218"/>
      <c r="C557" s="219"/>
      <c r="D557" s="209" t="s">
        <v>173</v>
      </c>
      <c r="E557" s="220" t="s">
        <v>20</v>
      </c>
      <c r="F557" s="221" t="s">
        <v>750</v>
      </c>
      <c r="G557" s="219"/>
      <c r="H557" s="222">
        <v>1.8</v>
      </c>
      <c r="I557" s="223"/>
      <c r="J557" s="219"/>
      <c r="K557" s="219"/>
      <c r="L557" s="224"/>
      <c r="M557" s="225"/>
      <c r="N557" s="226"/>
      <c r="O557" s="226"/>
      <c r="P557" s="226"/>
      <c r="Q557" s="226"/>
      <c r="R557" s="226"/>
      <c r="S557" s="226"/>
      <c r="T557" s="227"/>
      <c r="AT557" s="228" t="s">
        <v>173</v>
      </c>
      <c r="AU557" s="228" t="s">
        <v>82</v>
      </c>
      <c r="AV557" s="14" t="s">
        <v>82</v>
      </c>
      <c r="AW557" s="14" t="s">
        <v>34</v>
      </c>
      <c r="AX557" s="14" t="s">
        <v>73</v>
      </c>
      <c r="AY557" s="228" t="s">
        <v>163</v>
      </c>
    </row>
    <row r="558" spans="1:65" s="15" customFormat="1" ht="11.25">
      <c r="B558" s="229"/>
      <c r="C558" s="230"/>
      <c r="D558" s="209" t="s">
        <v>173</v>
      </c>
      <c r="E558" s="231" t="s">
        <v>20</v>
      </c>
      <c r="F558" s="232" t="s">
        <v>178</v>
      </c>
      <c r="G558" s="230"/>
      <c r="H558" s="233">
        <v>2.2000000000000002</v>
      </c>
      <c r="I558" s="234"/>
      <c r="J558" s="230"/>
      <c r="K558" s="230"/>
      <c r="L558" s="235"/>
      <c r="M558" s="236"/>
      <c r="N558" s="237"/>
      <c r="O558" s="237"/>
      <c r="P558" s="237"/>
      <c r="Q558" s="237"/>
      <c r="R558" s="237"/>
      <c r="S558" s="237"/>
      <c r="T558" s="238"/>
      <c r="AT558" s="239" t="s">
        <v>173</v>
      </c>
      <c r="AU558" s="239" t="s">
        <v>82</v>
      </c>
      <c r="AV558" s="15" t="s">
        <v>171</v>
      </c>
      <c r="AW558" s="15" t="s">
        <v>34</v>
      </c>
      <c r="AX558" s="15" t="s">
        <v>80</v>
      </c>
      <c r="AY558" s="239" t="s">
        <v>163</v>
      </c>
    </row>
    <row r="559" spans="1:65" s="2" customFormat="1" ht="31.5" customHeight="1">
      <c r="A559" s="36"/>
      <c r="B559" s="37"/>
      <c r="C559" s="194" t="s">
        <v>751</v>
      </c>
      <c r="D559" s="194" t="s">
        <v>166</v>
      </c>
      <c r="E559" s="195" t="s">
        <v>752</v>
      </c>
      <c r="F559" s="196" t="s">
        <v>753</v>
      </c>
      <c r="G559" s="197" t="s">
        <v>245</v>
      </c>
      <c r="H559" s="198">
        <v>0.3</v>
      </c>
      <c r="I559" s="199"/>
      <c r="J559" s="200">
        <f>ROUND(I559*H559,2)</f>
        <v>0</v>
      </c>
      <c r="K559" s="196" t="s">
        <v>170</v>
      </c>
      <c r="L559" s="41"/>
      <c r="M559" s="201" t="s">
        <v>20</v>
      </c>
      <c r="N559" s="202" t="s">
        <v>44</v>
      </c>
      <c r="O559" s="66"/>
      <c r="P559" s="203">
        <f>O559*H559</f>
        <v>0</v>
      </c>
      <c r="Q559" s="203">
        <v>9.3055000000000004E-4</v>
      </c>
      <c r="R559" s="203">
        <f>Q559*H559</f>
        <v>2.79165E-4</v>
      </c>
      <c r="S559" s="203">
        <v>7.0000000000000007E-2</v>
      </c>
      <c r="T559" s="204">
        <f>S559*H559</f>
        <v>2.1000000000000001E-2</v>
      </c>
      <c r="U559" s="36"/>
      <c r="V559" s="36"/>
      <c r="W559" s="36"/>
      <c r="X559" s="36"/>
      <c r="Y559" s="36"/>
      <c r="Z559" s="36"/>
      <c r="AA559" s="36"/>
      <c r="AB559" s="36"/>
      <c r="AC559" s="36"/>
      <c r="AD559" s="36"/>
      <c r="AE559" s="36"/>
      <c r="AR559" s="205" t="s">
        <v>171</v>
      </c>
      <c r="AT559" s="205" t="s">
        <v>166</v>
      </c>
      <c r="AU559" s="205" t="s">
        <v>82</v>
      </c>
      <c r="AY559" s="19" t="s">
        <v>163</v>
      </c>
      <c r="BE559" s="206">
        <f>IF(N559="základní",J559,0)</f>
        <v>0</v>
      </c>
      <c r="BF559" s="206">
        <f>IF(N559="snížená",J559,0)</f>
        <v>0</v>
      </c>
      <c r="BG559" s="206">
        <f>IF(N559="zákl. přenesená",J559,0)</f>
        <v>0</v>
      </c>
      <c r="BH559" s="206">
        <f>IF(N559="sníž. přenesená",J559,0)</f>
        <v>0</v>
      </c>
      <c r="BI559" s="206">
        <f>IF(N559="nulová",J559,0)</f>
        <v>0</v>
      </c>
      <c r="BJ559" s="19" t="s">
        <v>80</v>
      </c>
      <c r="BK559" s="206">
        <f>ROUND(I559*H559,2)</f>
        <v>0</v>
      </c>
      <c r="BL559" s="19" t="s">
        <v>171</v>
      </c>
      <c r="BM559" s="205" t="s">
        <v>754</v>
      </c>
    </row>
    <row r="560" spans="1:65" s="2" customFormat="1" ht="48.75">
      <c r="A560" s="36"/>
      <c r="B560" s="37"/>
      <c r="C560" s="38"/>
      <c r="D560" s="209" t="s">
        <v>187</v>
      </c>
      <c r="E560" s="38"/>
      <c r="F560" s="240" t="s">
        <v>747</v>
      </c>
      <c r="G560" s="38"/>
      <c r="H560" s="38"/>
      <c r="I560" s="117"/>
      <c r="J560" s="38"/>
      <c r="K560" s="38"/>
      <c r="L560" s="41"/>
      <c r="M560" s="241"/>
      <c r="N560" s="242"/>
      <c r="O560" s="66"/>
      <c r="P560" s="66"/>
      <c r="Q560" s="66"/>
      <c r="R560" s="66"/>
      <c r="S560" s="66"/>
      <c r="T560" s="67"/>
      <c r="U560" s="36"/>
      <c r="V560" s="36"/>
      <c r="W560" s="36"/>
      <c r="X560" s="36"/>
      <c r="Y560" s="36"/>
      <c r="Z560" s="36"/>
      <c r="AA560" s="36"/>
      <c r="AB560" s="36"/>
      <c r="AC560" s="36"/>
      <c r="AD560" s="36"/>
      <c r="AE560" s="36"/>
      <c r="AT560" s="19" t="s">
        <v>187</v>
      </c>
      <c r="AU560" s="19" t="s">
        <v>82</v>
      </c>
    </row>
    <row r="561" spans="1:65" s="13" customFormat="1" ht="11.25">
      <c r="B561" s="207"/>
      <c r="C561" s="208"/>
      <c r="D561" s="209" t="s">
        <v>173</v>
      </c>
      <c r="E561" s="210" t="s">
        <v>20</v>
      </c>
      <c r="F561" s="211" t="s">
        <v>748</v>
      </c>
      <c r="G561" s="208"/>
      <c r="H561" s="210" t="s">
        <v>20</v>
      </c>
      <c r="I561" s="212"/>
      <c r="J561" s="208"/>
      <c r="K561" s="208"/>
      <c r="L561" s="213"/>
      <c r="M561" s="214"/>
      <c r="N561" s="215"/>
      <c r="O561" s="215"/>
      <c r="P561" s="215"/>
      <c r="Q561" s="215"/>
      <c r="R561" s="215"/>
      <c r="S561" s="215"/>
      <c r="T561" s="216"/>
      <c r="AT561" s="217" t="s">
        <v>173</v>
      </c>
      <c r="AU561" s="217" t="s">
        <v>82</v>
      </c>
      <c r="AV561" s="13" t="s">
        <v>80</v>
      </c>
      <c r="AW561" s="13" t="s">
        <v>34</v>
      </c>
      <c r="AX561" s="13" t="s">
        <v>73</v>
      </c>
      <c r="AY561" s="217" t="s">
        <v>163</v>
      </c>
    </row>
    <row r="562" spans="1:65" s="14" customFormat="1" ht="11.25">
      <c r="B562" s="218"/>
      <c r="C562" s="219"/>
      <c r="D562" s="209" t="s">
        <v>173</v>
      </c>
      <c r="E562" s="220" t="s">
        <v>20</v>
      </c>
      <c r="F562" s="221" t="s">
        <v>755</v>
      </c>
      <c r="G562" s="219"/>
      <c r="H562" s="222">
        <v>0.3</v>
      </c>
      <c r="I562" s="223"/>
      <c r="J562" s="219"/>
      <c r="K562" s="219"/>
      <c r="L562" s="224"/>
      <c r="M562" s="225"/>
      <c r="N562" s="226"/>
      <c r="O562" s="226"/>
      <c r="P562" s="226"/>
      <c r="Q562" s="226"/>
      <c r="R562" s="226"/>
      <c r="S562" s="226"/>
      <c r="T562" s="227"/>
      <c r="AT562" s="228" t="s">
        <v>173</v>
      </c>
      <c r="AU562" s="228" t="s">
        <v>82</v>
      </c>
      <c r="AV562" s="14" t="s">
        <v>82</v>
      </c>
      <c r="AW562" s="14" t="s">
        <v>34</v>
      </c>
      <c r="AX562" s="14" t="s">
        <v>80</v>
      </c>
      <c r="AY562" s="228" t="s">
        <v>163</v>
      </c>
    </row>
    <row r="563" spans="1:65" s="2" customFormat="1" ht="31.5" customHeight="1">
      <c r="A563" s="36"/>
      <c r="B563" s="37"/>
      <c r="C563" s="194" t="s">
        <v>756</v>
      </c>
      <c r="D563" s="194" t="s">
        <v>166</v>
      </c>
      <c r="E563" s="195" t="s">
        <v>757</v>
      </c>
      <c r="F563" s="196" t="s">
        <v>758</v>
      </c>
      <c r="G563" s="197" t="s">
        <v>245</v>
      </c>
      <c r="H563" s="198">
        <v>14.7</v>
      </c>
      <c r="I563" s="199"/>
      <c r="J563" s="200">
        <f>ROUND(I563*H563,2)</f>
        <v>0</v>
      </c>
      <c r="K563" s="196" t="s">
        <v>170</v>
      </c>
      <c r="L563" s="41"/>
      <c r="M563" s="201" t="s">
        <v>20</v>
      </c>
      <c r="N563" s="202" t="s">
        <v>44</v>
      </c>
      <c r="O563" s="66"/>
      <c r="P563" s="203">
        <f>O563*H563</f>
        <v>0</v>
      </c>
      <c r="Q563" s="203">
        <v>2.32E-3</v>
      </c>
      <c r="R563" s="203">
        <f>Q563*H563</f>
        <v>3.4103999999999995E-2</v>
      </c>
      <c r="S563" s="203">
        <v>0.10100000000000001</v>
      </c>
      <c r="T563" s="204">
        <f>S563*H563</f>
        <v>1.4847000000000001</v>
      </c>
      <c r="U563" s="36"/>
      <c r="V563" s="36"/>
      <c r="W563" s="36"/>
      <c r="X563" s="36"/>
      <c r="Y563" s="36"/>
      <c r="Z563" s="36"/>
      <c r="AA563" s="36"/>
      <c r="AB563" s="36"/>
      <c r="AC563" s="36"/>
      <c r="AD563" s="36"/>
      <c r="AE563" s="36"/>
      <c r="AR563" s="205" t="s">
        <v>171</v>
      </c>
      <c r="AT563" s="205" t="s">
        <v>166</v>
      </c>
      <c r="AU563" s="205" t="s">
        <v>82</v>
      </c>
      <c r="AY563" s="19" t="s">
        <v>163</v>
      </c>
      <c r="BE563" s="206">
        <f>IF(N563="základní",J563,0)</f>
        <v>0</v>
      </c>
      <c r="BF563" s="206">
        <f>IF(N563="snížená",J563,0)</f>
        <v>0</v>
      </c>
      <c r="BG563" s="206">
        <f>IF(N563="zákl. přenesená",J563,0)</f>
        <v>0</v>
      </c>
      <c r="BH563" s="206">
        <f>IF(N563="sníž. přenesená",J563,0)</f>
        <v>0</v>
      </c>
      <c r="BI563" s="206">
        <f>IF(N563="nulová",J563,0)</f>
        <v>0</v>
      </c>
      <c r="BJ563" s="19" t="s">
        <v>80</v>
      </c>
      <c r="BK563" s="206">
        <f>ROUND(I563*H563,2)</f>
        <v>0</v>
      </c>
      <c r="BL563" s="19" t="s">
        <v>171</v>
      </c>
      <c r="BM563" s="205" t="s">
        <v>759</v>
      </c>
    </row>
    <row r="564" spans="1:65" s="2" customFormat="1" ht="48.75">
      <c r="A564" s="36"/>
      <c r="B564" s="37"/>
      <c r="C564" s="38"/>
      <c r="D564" s="209" t="s">
        <v>187</v>
      </c>
      <c r="E564" s="38"/>
      <c r="F564" s="240" t="s">
        <v>747</v>
      </c>
      <c r="G564" s="38"/>
      <c r="H564" s="38"/>
      <c r="I564" s="117"/>
      <c r="J564" s="38"/>
      <c r="K564" s="38"/>
      <c r="L564" s="41"/>
      <c r="M564" s="241"/>
      <c r="N564" s="242"/>
      <c r="O564" s="66"/>
      <c r="P564" s="66"/>
      <c r="Q564" s="66"/>
      <c r="R564" s="66"/>
      <c r="S564" s="66"/>
      <c r="T564" s="67"/>
      <c r="U564" s="36"/>
      <c r="V564" s="36"/>
      <c r="W564" s="36"/>
      <c r="X564" s="36"/>
      <c r="Y564" s="36"/>
      <c r="Z564" s="36"/>
      <c r="AA564" s="36"/>
      <c r="AB564" s="36"/>
      <c r="AC564" s="36"/>
      <c r="AD564" s="36"/>
      <c r="AE564" s="36"/>
      <c r="AT564" s="19" t="s">
        <v>187</v>
      </c>
      <c r="AU564" s="19" t="s">
        <v>82</v>
      </c>
    </row>
    <row r="565" spans="1:65" s="13" customFormat="1" ht="11.25">
      <c r="B565" s="207"/>
      <c r="C565" s="208"/>
      <c r="D565" s="209" t="s">
        <v>173</v>
      </c>
      <c r="E565" s="210" t="s">
        <v>20</v>
      </c>
      <c r="F565" s="211" t="s">
        <v>760</v>
      </c>
      <c r="G565" s="208"/>
      <c r="H565" s="210" t="s">
        <v>20</v>
      </c>
      <c r="I565" s="212"/>
      <c r="J565" s="208"/>
      <c r="K565" s="208"/>
      <c r="L565" s="213"/>
      <c r="M565" s="214"/>
      <c r="N565" s="215"/>
      <c r="O565" s="215"/>
      <c r="P565" s="215"/>
      <c r="Q565" s="215"/>
      <c r="R565" s="215"/>
      <c r="S565" s="215"/>
      <c r="T565" s="216"/>
      <c r="AT565" s="217" t="s">
        <v>173</v>
      </c>
      <c r="AU565" s="217" t="s">
        <v>82</v>
      </c>
      <c r="AV565" s="13" t="s">
        <v>80</v>
      </c>
      <c r="AW565" s="13" t="s">
        <v>34</v>
      </c>
      <c r="AX565" s="13" t="s">
        <v>73</v>
      </c>
      <c r="AY565" s="217" t="s">
        <v>163</v>
      </c>
    </row>
    <row r="566" spans="1:65" s="13" customFormat="1" ht="11.25">
      <c r="B566" s="207"/>
      <c r="C566" s="208"/>
      <c r="D566" s="209" t="s">
        <v>173</v>
      </c>
      <c r="E566" s="210" t="s">
        <v>20</v>
      </c>
      <c r="F566" s="211" t="s">
        <v>714</v>
      </c>
      <c r="G566" s="208"/>
      <c r="H566" s="210" t="s">
        <v>20</v>
      </c>
      <c r="I566" s="212"/>
      <c r="J566" s="208"/>
      <c r="K566" s="208"/>
      <c r="L566" s="213"/>
      <c r="M566" s="214"/>
      <c r="N566" s="215"/>
      <c r="O566" s="215"/>
      <c r="P566" s="215"/>
      <c r="Q566" s="215"/>
      <c r="R566" s="215"/>
      <c r="S566" s="215"/>
      <c r="T566" s="216"/>
      <c r="AT566" s="217" t="s">
        <v>173</v>
      </c>
      <c r="AU566" s="217" t="s">
        <v>82</v>
      </c>
      <c r="AV566" s="13" t="s">
        <v>80</v>
      </c>
      <c r="AW566" s="13" t="s">
        <v>34</v>
      </c>
      <c r="AX566" s="13" t="s">
        <v>73</v>
      </c>
      <c r="AY566" s="217" t="s">
        <v>163</v>
      </c>
    </row>
    <row r="567" spans="1:65" s="14" customFormat="1" ht="11.25">
      <c r="B567" s="218"/>
      <c r="C567" s="219"/>
      <c r="D567" s="209" t="s">
        <v>173</v>
      </c>
      <c r="E567" s="220" t="s">
        <v>20</v>
      </c>
      <c r="F567" s="221" t="s">
        <v>761</v>
      </c>
      <c r="G567" s="219"/>
      <c r="H567" s="222">
        <v>14.7</v>
      </c>
      <c r="I567" s="223"/>
      <c r="J567" s="219"/>
      <c r="K567" s="219"/>
      <c r="L567" s="224"/>
      <c r="M567" s="225"/>
      <c r="N567" s="226"/>
      <c r="O567" s="226"/>
      <c r="P567" s="226"/>
      <c r="Q567" s="226"/>
      <c r="R567" s="226"/>
      <c r="S567" s="226"/>
      <c r="T567" s="227"/>
      <c r="AT567" s="228" t="s">
        <v>173</v>
      </c>
      <c r="AU567" s="228" t="s">
        <v>82</v>
      </c>
      <c r="AV567" s="14" t="s">
        <v>82</v>
      </c>
      <c r="AW567" s="14" t="s">
        <v>34</v>
      </c>
      <c r="AX567" s="14" t="s">
        <v>80</v>
      </c>
      <c r="AY567" s="228" t="s">
        <v>163</v>
      </c>
    </row>
    <row r="568" spans="1:65" s="2" customFormat="1" ht="19.899999999999999" customHeight="1">
      <c r="A568" s="36"/>
      <c r="B568" s="37"/>
      <c r="C568" s="194" t="s">
        <v>762</v>
      </c>
      <c r="D568" s="194" t="s">
        <v>166</v>
      </c>
      <c r="E568" s="195" t="s">
        <v>763</v>
      </c>
      <c r="F568" s="196" t="s">
        <v>764</v>
      </c>
      <c r="G568" s="197" t="s">
        <v>245</v>
      </c>
      <c r="H568" s="198">
        <v>4</v>
      </c>
      <c r="I568" s="199"/>
      <c r="J568" s="200">
        <f>ROUND(I568*H568,2)</f>
        <v>0</v>
      </c>
      <c r="K568" s="196" t="s">
        <v>170</v>
      </c>
      <c r="L568" s="41"/>
      <c r="M568" s="201" t="s">
        <v>20</v>
      </c>
      <c r="N568" s="202" t="s">
        <v>44</v>
      </c>
      <c r="O568" s="66"/>
      <c r="P568" s="203">
        <f>O568*H568</f>
        <v>0</v>
      </c>
      <c r="Q568" s="203">
        <v>2.836E-3</v>
      </c>
      <c r="R568" s="203">
        <f>Q568*H568</f>
        <v>1.1344E-2</v>
      </c>
      <c r="S568" s="203">
        <v>0.159</v>
      </c>
      <c r="T568" s="204">
        <f>S568*H568</f>
        <v>0.63600000000000001</v>
      </c>
      <c r="U568" s="36"/>
      <c r="V568" s="36"/>
      <c r="W568" s="36"/>
      <c r="X568" s="36"/>
      <c r="Y568" s="36"/>
      <c r="Z568" s="36"/>
      <c r="AA568" s="36"/>
      <c r="AB568" s="36"/>
      <c r="AC568" s="36"/>
      <c r="AD568" s="36"/>
      <c r="AE568" s="36"/>
      <c r="AR568" s="205" t="s">
        <v>171</v>
      </c>
      <c r="AT568" s="205" t="s">
        <v>166</v>
      </c>
      <c r="AU568" s="205" t="s">
        <v>82</v>
      </c>
      <c r="AY568" s="19" t="s">
        <v>163</v>
      </c>
      <c r="BE568" s="206">
        <f>IF(N568="základní",J568,0)</f>
        <v>0</v>
      </c>
      <c r="BF568" s="206">
        <f>IF(N568="snížená",J568,0)</f>
        <v>0</v>
      </c>
      <c r="BG568" s="206">
        <f>IF(N568="zákl. přenesená",J568,0)</f>
        <v>0</v>
      </c>
      <c r="BH568" s="206">
        <f>IF(N568="sníž. přenesená",J568,0)</f>
        <v>0</v>
      </c>
      <c r="BI568" s="206">
        <f>IF(N568="nulová",J568,0)</f>
        <v>0</v>
      </c>
      <c r="BJ568" s="19" t="s">
        <v>80</v>
      </c>
      <c r="BK568" s="206">
        <f>ROUND(I568*H568,2)</f>
        <v>0</v>
      </c>
      <c r="BL568" s="19" t="s">
        <v>171</v>
      </c>
      <c r="BM568" s="205" t="s">
        <v>765</v>
      </c>
    </row>
    <row r="569" spans="1:65" s="2" customFormat="1" ht="48.75">
      <c r="A569" s="36"/>
      <c r="B569" s="37"/>
      <c r="C569" s="38"/>
      <c r="D569" s="209" t="s">
        <v>187</v>
      </c>
      <c r="E569" s="38"/>
      <c r="F569" s="240" t="s">
        <v>747</v>
      </c>
      <c r="G569" s="38"/>
      <c r="H569" s="38"/>
      <c r="I569" s="117"/>
      <c r="J569" s="38"/>
      <c r="K569" s="38"/>
      <c r="L569" s="41"/>
      <c r="M569" s="241"/>
      <c r="N569" s="242"/>
      <c r="O569" s="66"/>
      <c r="P569" s="66"/>
      <c r="Q569" s="66"/>
      <c r="R569" s="66"/>
      <c r="S569" s="66"/>
      <c r="T569" s="67"/>
      <c r="U569" s="36"/>
      <c r="V569" s="36"/>
      <c r="W569" s="36"/>
      <c r="X569" s="36"/>
      <c r="Y569" s="36"/>
      <c r="Z569" s="36"/>
      <c r="AA569" s="36"/>
      <c r="AB569" s="36"/>
      <c r="AC569" s="36"/>
      <c r="AD569" s="36"/>
      <c r="AE569" s="36"/>
      <c r="AT569" s="19" t="s">
        <v>187</v>
      </c>
      <c r="AU569" s="19" t="s">
        <v>82</v>
      </c>
    </row>
    <row r="570" spans="1:65" s="13" customFormat="1" ht="11.25">
      <c r="B570" s="207"/>
      <c r="C570" s="208"/>
      <c r="D570" s="209" t="s">
        <v>173</v>
      </c>
      <c r="E570" s="210" t="s">
        <v>20</v>
      </c>
      <c r="F570" s="211" t="s">
        <v>760</v>
      </c>
      <c r="G570" s="208"/>
      <c r="H570" s="210" t="s">
        <v>20</v>
      </c>
      <c r="I570" s="212"/>
      <c r="J570" s="208"/>
      <c r="K570" s="208"/>
      <c r="L570" s="213"/>
      <c r="M570" s="214"/>
      <c r="N570" s="215"/>
      <c r="O570" s="215"/>
      <c r="P570" s="215"/>
      <c r="Q570" s="215"/>
      <c r="R570" s="215"/>
      <c r="S570" s="215"/>
      <c r="T570" s="216"/>
      <c r="AT570" s="217" t="s">
        <v>173</v>
      </c>
      <c r="AU570" s="217" t="s">
        <v>82</v>
      </c>
      <c r="AV570" s="13" t="s">
        <v>80</v>
      </c>
      <c r="AW570" s="13" t="s">
        <v>34</v>
      </c>
      <c r="AX570" s="13" t="s">
        <v>73</v>
      </c>
      <c r="AY570" s="217" t="s">
        <v>163</v>
      </c>
    </row>
    <row r="571" spans="1:65" s="13" customFormat="1" ht="11.25">
      <c r="B571" s="207"/>
      <c r="C571" s="208"/>
      <c r="D571" s="209" t="s">
        <v>173</v>
      </c>
      <c r="E571" s="210" t="s">
        <v>20</v>
      </c>
      <c r="F571" s="211" t="s">
        <v>714</v>
      </c>
      <c r="G571" s="208"/>
      <c r="H571" s="210" t="s">
        <v>20</v>
      </c>
      <c r="I571" s="212"/>
      <c r="J571" s="208"/>
      <c r="K571" s="208"/>
      <c r="L571" s="213"/>
      <c r="M571" s="214"/>
      <c r="N571" s="215"/>
      <c r="O571" s="215"/>
      <c r="P571" s="215"/>
      <c r="Q571" s="215"/>
      <c r="R571" s="215"/>
      <c r="S571" s="215"/>
      <c r="T571" s="216"/>
      <c r="AT571" s="217" t="s">
        <v>173</v>
      </c>
      <c r="AU571" s="217" t="s">
        <v>82</v>
      </c>
      <c r="AV571" s="13" t="s">
        <v>80</v>
      </c>
      <c r="AW571" s="13" t="s">
        <v>34</v>
      </c>
      <c r="AX571" s="13" t="s">
        <v>73</v>
      </c>
      <c r="AY571" s="217" t="s">
        <v>163</v>
      </c>
    </row>
    <row r="572" spans="1:65" s="14" customFormat="1" ht="11.25">
      <c r="B572" s="218"/>
      <c r="C572" s="219"/>
      <c r="D572" s="209" t="s">
        <v>173</v>
      </c>
      <c r="E572" s="220" t="s">
        <v>20</v>
      </c>
      <c r="F572" s="221" t="s">
        <v>766</v>
      </c>
      <c r="G572" s="219"/>
      <c r="H572" s="222">
        <v>4</v>
      </c>
      <c r="I572" s="223"/>
      <c r="J572" s="219"/>
      <c r="K572" s="219"/>
      <c r="L572" s="224"/>
      <c r="M572" s="225"/>
      <c r="N572" s="226"/>
      <c r="O572" s="226"/>
      <c r="P572" s="226"/>
      <c r="Q572" s="226"/>
      <c r="R572" s="226"/>
      <c r="S572" s="226"/>
      <c r="T572" s="227"/>
      <c r="AT572" s="228" t="s">
        <v>173</v>
      </c>
      <c r="AU572" s="228" t="s">
        <v>82</v>
      </c>
      <c r="AV572" s="14" t="s">
        <v>82</v>
      </c>
      <c r="AW572" s="14" t="s">
        <v>34</v>
      </c>
      <c r="AX572" s="14" t="s">
        <v>80</v>
      </c>
      <c r="AY572" s="228" t="s">
        <v>163</v>
      </c>
    </row>
    <row r="573" spans="1:65" s="2" customFormat="1" ht="29.25" customHeight="1">
      <c r="A573" s="36"/>
      <c r="B573" s="37"/>
      <c r="C573" s="194" t="s">
        <v>767</v>
      </c>
      <c r="D573" s="194" t="s">
        <v>166</v>
      </c>
      <c r="E573" s="195" t="s">
        <v>768</v>
      </c>
      <c r="F573" s="196" t="s">
        <v>769</v>
      </c>
      <c r="G573" s="197" t="s">
        <v>245</v>
      </c>
      <c r="H573" s="198">
        <v>11.6</v>
      </c>
      <c r="I573" s="199"/>
      <c r="J573" s="200">
        <f>ROUND(I573*H573,2)</f>
        <v>0</v>
      </c>
      <c r="K573" s="196" t="s">
        <v>170</v>
      </c>
      <c r="L573" s="41"/>
      <c r="M573" s="201" t="s">
        <v>20</v>
      </c>
      <c r="N573" s="202" t="s">
        <v>44</v>
      </c>
      <c r="O573" s="66"/>
      <c r="P573" s="203">
        <f>O573*H573</f>
        <v>0</v>
      </c>
      <c r="Q573" s="203">
        <v>7.7399999999999998E-5</v>
      </c>
      <c r="R573" s="203">
        <f>Q573*H573</f>
        <v>8.978399999999999E-4</v>
      </c>
      <c r="S573" s="203">
        <v>0</v>
      </c>
      <c r="T573" s="204">
        <f>S573*H573</f>
        <v>0</v>
      </c>
      <c r="U573" s="36"/>
      <c r="V573" s="36"/>
      <c r="W573" s="36"/>
      <c r="X573" s="36"/>
      <c r="Y573" s="36"/>
      <c r="Z573" s="36"/>
      <c r="AA573" s="36"/>
      <c r="AB573" s="36"/>
      <c r="AC573" s="36"/>
      <c r="AD573" s="36"/>
      <c r="AE573" s="36"/>
      <c r="AR573" s="205" t="s">
        <v>171</v>
      </c>
      <c r="AT573" s="205" t="s">
        <v>166</v>
      </c>
      <c r="AU573" s="205" t="s">
        <v>82</v>
      </c>
      <c r="AY573" s="19" t="s">
        <v>163</v>
      </c>
      <c r="BE573" s="206">
        <f>IF(N573="základní",J573,0)</f>
        <v>0</v>
      </c>
      <c r="BF573" s="206">
        <f>IF(N573="snížená",J573,0)</f>
        <v>0</v>
      </c>
      <c r="BG573" s="206">
        <f>IF(N573="zákl. přenesená",J573,0)</f>
        <v>0</v>
      </c>
      <c r="BH573" s="206">
        <f>IF(N573="sníž. přenesená",J573,0)</f>
        <v>0</v>
      </c>
      <c r="BI573" s="206">
        <f>IF(N573="nulová",J573,0)</f>
        <v>0</v>
      </c>
      <c r="BJ573" s="19" t="s">
        <v>80</v>
      </c>
      <c r="BK573" s="206">
        <f>ROUND(I573*H573,2)</f>
        <v>0</v>
      </c>
      <c r="BL573" s="19" t="s">
        <v>171</v>
      </c>
      <c r="BM573" s="205" t="s">
        <v>770</v>
      </c>
    </row>
    <row r="574" spans="1:65" s="2" customFormat="1" ht="78">
      <c r="A574" s="36"/>
      <c r="B574" s="37"/>
      <c r="C574" s="38"/>
      <c r="D574" s="209" t="s">
        <v>187</v>
      </c>
      <c r="E574" s="38"/>
      <c r="F574" s="240" t="s">
        <v>771</v>
      </c>
      <c r="G574" s="38"/>
      <c r="H574" s="38"/>
      <c r="I574" s="117"/>
      <c r="J574" s="38"/>
      <c r="K574" s="38"/>
      <c r="L574" s="41"/>
      <c r="M574" s="241"/>
      <c r="N574" s="242"/>
      <c r="O574" s="66"/>
      <c r="P574" s="66"/>
      <c r="Q574" s="66"/>
      <c r="R574" s="66"/>
      <c r="S574" s="66"/>
      <c r="T574" s="67"/>
      <c r="U574" s="36"/>
      <c r="V574" s="36"/>
      <c r="W574" s="36"/>
      <c r="X574" s="36"/>
      <c r="Y574" s="36"/>
      <c r="Z574" s="36"/>
      <c r="AA574" s="36"/>
      <c r="AB574" s="36"/>
      <c r="AC574" s="36"/>
      <c r="AD574" s="36"/>
      <c r="AE574" s="36"/>
      <c r="AT574" s="19" t="s">
        <v>187</v>
      </c>
      <c r="AU574" s="19" t="s">
        <v>82</v>
      </c>
    </row>
    <row r="575" spans="1:65" s="13" customFormat="1" ht="11.25">
      <c r="B575" s="207"/>
      <c r="C575" s="208"/>
      <c r="D575" s="209" t="s">
        <v>173</v>
      </c>
      <c r="E575" s="210" t="s">
        <v>20</v>
      </c>
      <c r="F575" s="211" t="s">
        <v>499</v>
      </c>
      <c r="G575" s="208"/>
      <c r="H575" s="210" t="s">
        <v>20</v>
      </c>
      <c r="I575" s="212"/>
      <c r="J575" s="208"/>
      <c r="K575" s="208"/>
      <c r="L575" s="213"/>
      <c r="M575" s="214"/>
      <c r="N575" s="215"/>
      <c r="O575" s="215"/>
      <c r="P575" s="215"/>
      <c r="Q575" s="215"/>
      <c r="R575" s="215"/>
      <c r="S575" s="215"/>
      <c r="T575" s="216"/>
      <c r="AT575" s="217" t="s">
        <v>173</v>
      </c>
      <c r="AU575" s="217" t="s">
        <v>82</v>
      </c>
      <c r="AV575" s="13" t="s">
        <v>80</v>
      </c>
      <c r="AW575" s="13" t="s">
        <v>34</v>
      </c>
      <c r="AX575" s="13" t="s">
        <v>73</v>
      </c>
      <c r="AY575" s="217" t="s">
        <v>163</v>
      </c>
    </row>
    <row r="576" spans="1:65" s="13" customFormat="1" ht="11.25">
      <c r="B576" s="207"/>
      <c r="C576" s="208"/>
      <c r="D576" s="209" t="s">
        <v>173</v>
      </c>
      <c r="E576" s="210" t="s">
        <v>20</v>
      </c>
      <c r="F576" s="211" t="s">
        <v>714</v>
      </c>
      <c r="G576" s="208"/>
      <c r="H576" s="210" t="s">
        <v>20</v>
      </c>
      <c r="I576" s="212"/>
      <c r="J576" s="208"/>
      <c r="K576" s="208"/>
      <c r="L576" s="213"/>
      <c r="M576" s="214"/>
      <c r="N576" s="215"/>
      <c r="O576" s="215"/>
      <c r="P576" s="215"/>
      <c r="Q576" s="215"/>
      <c r="R576" s="215"/>
      <c r="S576" s="215"/>
      <c r="T576" s="216"/>
      <c r="AT576" s="217" t="s">
        <v>173</v>
      </c>
      <c r="AU576" s="217" t="s">
        <v>82</v>
      </c>
      <c r="AV576" s="13" t="s">
        <v>80</v>
      </c>
      <c r="AW576" s="13" t="s">
        <v>34</v>
      </c>
      <c r="AX576" s="13" t="s">
        <v>73</v>
      </c>
      <c r="AY576" s="217" t="s">
        <v>163</v>
      </c>
    </row>
    <row r="577" spans="1:65" s="14" customFormat="1" ht="11.25">
      <c r="B577" s="218"/>
      <c r="C577" s="219"/>
      <c r="D577" s="209" t="s">
        <v>173</v>
      </c>
      <c r="E577" s="220" t="s">
        <v>20</v>
      </c>
      <c r="F577" s="221" t="s">
        <v>772</v>
      </c>
      <c r="G577" s="219"/>
      <c r="H577" s="222">
        <v>4</v>
      </c>
      <c r="I577" s="223"/>
      <c r="J577" s="219"/>
      <c r="K577" s="219"/>
      <c r="L577" s="224"/>
      <c r="M577" s="225"/>
      <c r="N577" s="226"/>
      <c r="O577" s="226"/>
      <c r="P577" s="226"/>
      <c r="Q577" s="226"/>
      <c r="R577" s="226"/>
      <c r="S577" s="226"/>
      <c r="T577" s="227"/>
      <c r="AT577" s="228" t="s">
        <v>173</v>
      </c>
      <c r="AU577" s="228" t="s">
        <v>82</v>
      </c>
      <c r="AV577" s="14" t="s">
        <v>82</v>
      </c>
      <c r="AW577" s="14" t="s">
        <v>34</v>
      </c>
      <c r="AX577" s="14" t="s">
        <v>73</v>
      </c>
      <c r="AY577" s="228" t="s">
        <v>163</v>
      </c>
    </row>
    <row r="578" spans="1:65" s="13" customFormat="1" ht="11.25">
      <c r="B578" s="207"/>
      <c r="C578" s="208"/>
      <c r="D578" s="209" t="s">
        <v>173</v>
      </c>
      <c r="E578" s="210" t="s">
        <v>20</v>
      </c>
      <c r="F578" s="211" t="s">
        <v>760</v>
      </c>
      <c r="G578" s="208"/>
      <c r="H578" s="210" t="s">
        <v>20</v>
      </c>
      <c r="I578" s="212"/>
      <c r="J578" s="208"/>
      <c r="K578" s="208"/>
      <c r="L578" s="213"/>
      <c r="M578" s="214"/>
      <c r="N578" s="215"/>
      <c r="O578" s="215"/>
      <c r="P578" s="215"/>
      <c r="Q578" s="215"/>
      <c r="R578" s="215"/>
      <c r="S578" s="215"/>
      <c r="T578" s="216"/>
      <c r="AT578" s="217" t="s">
        <v>173</v>
      </c>
      <c r="AU578" s="217" t="s">
        <v>82</v>
      </c>
      <c r="AV578" s="13" t="s">
        <v>80</v>
      </c>
      <c r="AW578" s="13" t="s">
        <v>34</v>
      </c>
      <c r="AX578" s="13" t="s">
        <v>73</v>
      </c>
      <c r="AY578" s="217" t="s">
        <v>163</v>
      </c>
    </row>
    <row r="579" spans="1:65" s="13" customFormat="1" ht="11.25">
      <c r="B579" s="207"/>
      <c r="C579" s="208"/>
      <c r="D579" s="209" t="s">
        <v>173</v>
      </c>
      <c r="E579" s="210" t="s">
        <v>20</v>
      </c>
      <c r="F579" s="211" t="s">
        <v>714</v>
      </c>
      <c r="G579" s="208"/>
      <c r="H579" s="210" t="s">
        <v>20</v>
      </c>
      <c r="I579" s="212"/>
      <c r="J579" s="208"/>
      <c r="K579" s="208"/>
      <c r="L579" s="213"/>
      <c r="M579" s="214"/>
      <c r="N579" s="215"/>
      <c r="O579" s="215"/>
      <c r="P579" s="215"/>
      <c r="Q579" s="215"/>
      <c r="R579" s="215"/>
      <c r="S579" s="215"/>
      <c r="T579" s="216"/>
      <c r="AT579" s="217" t="s">
        <v>173</v>
      </c>
      <c r="AU579" s="217" t="s">
        <v>82</v>
      </c>
      <c r="AV579" s="13" t="s">
        <v>80</v>
      </c>
      <c r="AW579" s="13" t="s">
        <v>34</v>
      </c>
      <c r="AX579" s="13" t="s">
        <v>73</v>
      </c>
      <c r="AY579" s="217" t="s">
        <v>163</v>
      </c>
    </row>
    <row r="580" spans="1:65" s="14" customFormat="1" ht="11.25">
      <c r="B580" s="218"/>
      <c r="C580" s="219"/>
      <c r="D580" s="209" t="s">
        <v>173</v>
      </c>
      <c r="E580" s="220" t="s">
        <v>20</v>
      </c>
      <c r="F580" s="221" t="s">
        <v>772</v>
      </c>
      <c r="G580" s="219"/>
      <c r="H580" s="222">
        <v>4</v>
      </c>
      <c r="I580" s="223"/>
      <c r="J580" s="219"/>
      <c r="K580" s="219"/>
      <c r="L580" s="224"/>
      <c r="M580" s="225"/>
      <c r="N580" s="226"/>
      <c r="O580" s="226"/>
      <c r="P580" s="226"/>
      <c r="Q580" s="226"/>
      <c r="R580" s="226"/>
      <c r="S580" s="226"/>
      <c r="T580" s="227"/>
      <c r="AT580" s="228" t="s">
        <v>173</v>
      </c>
      <c r="AU580" s="228" t="s">
        <v>82</v>
      </c>
      <c r="AV580" s="14" t="s">
        <v>82</v>
      </c>
      <c r="AW580" s="14" t="s">
        <v>34</v>
      </c>
      <c r="AX580" s="14" t="s">
        <v>73</v>
      </c>
      <c r="AY580" s="228" t="s">
        <v>163</v>
      </c>
    </row>
    <row r="581" spans="1:65" s="14" customFormat="1" ht="11.25">
      <c r="B581" s="218"/>
      <c r="C581" s="219"/>
      <c r="D581" s="209" t="s">
        <v>173</v>
      </c>
      <c r="E581" s="220" t="s">
        <v>20</v>
      </c>
      <c r="F581" s="221" t="s">
        <v>773</v>
      </c>
      <c r="G581" s="219"/>
      <c r="H581" s="222">
        <v>3.6</v>
      </c>
      <c r="I581" s="223"/>
      <c r="J581" s="219"/>
      <c r="K581" s="219"/>
      <c r="L581" s="224"/>
      <c r="M581" s="225"/>
      <c r="N581" s="226"/>
      <c r="O581" s="226"/>
      <c r="P581" s="226"/>
      <c r="Q581" s="226"/>
      <c r="R581" s="226"/>
      <c r="S581" s="226"/>
      <c r="T581" s="227"/>
      <c r="AT581" s="228" t="s">
        <v>173</v>
      </c>
      <c r="AU581" s="228" t="s">
        <v>82</v>
      </c>
      <c r="AV581" s="14" t="s">
        <v>82</v>
      </c>
      <c r="AW581" s="14" t="s">
        <v>34</v>
      </c>
      <c r="AX581" s="14" t="s">
        <v>73</v>
      </c>
      <c r="AY581" s="228" t="s">
        <v>163</v>
      </c>
    </row>
    <row r="582" spans="1:65" s="15" customFormat="1" ht="11.25">
      <c r="B582" s="229"/>
      <c r="C582" s="230"/>
      <c r="D582" s="209" t="s">
        <v>173</v>
      </c>
      <c r="E582" s="231" t="s">
        <v>20</v>
      </c>
      <c r="F582" s="232" t="s">
        <v>178</v>
      </c>
      <c r="G582" s="230"/>
      <c r="H582" s="233">
        <v>11.6</v>
      </c>
      <c r="I582" s="234"/>
      <c r="J582" s="230"/>
      <c r="K582" s="230"/>
      <c r="L582" s="235"/>
      <c r="M582" s="236"/>
      <c r="N582" s="237"/>
      <c r="O582" s="237"/>
      <c r="P582" s="237"/>
      <c r="Q582" s="237"/>
      <c r="R582" s="237"/>
      <c r="S582" s="237"/>
      <c r="T582" s="238"/>
      <c r="AT582" s="239" t="s">
        <v>173</v>
      </c>
      <c r="AU582" s="239" t="s">
        <v>82</v>
      </c>
      <c r="AV582" s="15" t="s">
        <v>171</v>
      </c>
      <c r="AW582" s="15" t="s">
        <v>34</v>
      </c>
      <c r="AX582" s="15" t="s">
        <v>80</v>
      </c>
      <c r="AY582" s="239" t="s">
        <v>163</v>
      </c>
    </row>
    <row r="583" spans="1:65" s="2" customFormat="1" ht="14.45" customHeight="1">
      <c r="A583" s="36"/>
      <c r="B583" s="37"/>
      <c r="C583" s="194" t="s">
        <v>774</v>
      </c>
      <c r="D583" s="194" t="s">
        <v>166</v>
      </c>
      <c r="E583" s="195" t="s">
        <v>775</v>
      </c>
      <c r="F583" s="196" t="s">
        <v>776</v>
      </c>
      <c r="G583" s="197" t="s">
        <v>245</v>
      </c>
      <c r="H583" s="198">
        <v>122</v>
      </c>
      <c r="I583" s="199"/>
      <c r="J583" s="200">
        <f>ROUND(I583*H583,2)</f>
        <v>0</v>
      </c>
      <c r="K583" s="196" t="s">
        <v>170</v>
      </c>
      <c r="L583" s="41"/>
      <c r="M583" s="201" t="s">
        <v>20</v>
      </c>
      <c r="N583" s="202" t="s">
        <v>44</v>
      </c>
      <c r="O583" s="66"/>
      <c r="P583" s="203">
        <f>O583*H583</f>
        <v>0</v>
      </c>
      <c r="Q583" s="203">
        <v>4.3749999999999996E-6</v>
      </c>
      <c r="R583" s="203">
        <f>Q583*H583</f>
        <v>5.3374999999999994E-4</v>
      </c>
      <c r="S583" s="203">
        <v>0</v>
      </c>
      <c r="T583" s="204">
        <f>S583*H583</f>
        <v>0</v>
      </c>
      <c r="U583" s="36"/>
      <c r="V583" s="36"/>
      <c r="W583" s="36"/>
      <c r="X583" s="36"/>
      <c r="Y583" s="36"/>
      <c r="Z583" s="36"/>
      <c r="AA583" s="36"/>
      <c r="AB583" s="36"/>
      <c r="AC583" s="36"/>
      <c r="AD583" s="36"/>
      <c r="AE583" s="36"/>
      <c r="AR583" s="205" t="s">
        <v>171</v>
      </c>
      <c r="AT583" s="205" t="s">
        <v>166</v>
      </c>
      <c r="AU583" s="205" t="s">
        <v>82</v>
      </c>
      <c r="AY583" s="19" t="s">
        <v>163</v>
      </c>
      <c r="BE583" s="206">
        <f>IF(N583="základní",J583,0)</f>
        <v>0</v>
      </c>
      <c r="BF583" s="206">
        <f>IF(N583="snížená",J583,0)</f>
        <v>0</v>
      </c>
      <c r="BG583" s="206">
        <f>IF(N583="zákl. přenesená",J583,0)</f>
        <v>0</v>
      </c>
      <c r="BH583" s="206">
        <f>IF(N583="sníž. přenesená",J583,0)</f>
        <v>0</v>
      </c>
      <c r="BI583" s="206">
        <f>IF(N583="nulová",J583,0)</f>
        <v>0</v>
      </c>
      <c r="BJ583" s="19" t="s">
        <v>80</v>
      </c>
      <c r="BK583" s="206">
        <f>ROUND(I583*H583,2)</f>
        <v>0</v>
      </c>
      <c r="BL583" s="19" t="s">
        <v>171</v>
      </c>
      <c r="BM583" s="205" t="s">
        <v>777</v>
      </c>
    </row>
    <row r="584" spans="1:65" s="13" customFormat="1" ht="11.25">
      <c r="B584" s="207"/>
      <c r="C584" s="208"/>
      <c r="D584" s="209" t="s">
        <v>173</v>
      </c>
      <c r="E584" s="210" t="s">
        <v>20</v>
      </c>
      <c r="F584" s="211" t="s">
        <v>506</v>
      </c>
      <c r="G584" s="208"/>
      <c r="H584" s="210" t="s">
        <v>20</v>
      </c>
      <c r="I584" s="212"/>
      <c r="J584" s="208"/>
      <c r="K584" s="208"/>
      <c r="L584" s="213"/>
      <c r="M584" s="214"/>
      <c r="N584" s="215"/>
      <c r="O584" s="215"/>
      <c r="P584" s="215"/>
      <c r="Q584" s="215"/>
      <c r="R584" s="215"/>
      <c r="S584" s="215"/>
      <c r="T584" s="216"/>
      <c r="AT584" s="217" t="s">
        <v>173</v>
      </c>
      <c r="AU584" s="217" t="s">
        <v>82</v>
      </c>
      <c r="AV584" s="13" t="s">
        <v>80</v>
      </c>
      <c r="AW584" s="13" t="s">
        <v>34</v>
      </c>
      <c r="AX584" s="13" t="s">
        <v>73</v>
      </c>
      <c r="AY584" s="217" t="s">
        <v>163</v>
      </c>
    </row>
    <row r="585" spans="1:65" s="14" customFormat="1" ht="11.25">
      <c r="B585" s="218"/>
      <c r="C585" s="219"/>
      <c r="D585" s="209" t="s">
        <v>173</v>
      </c>
      <c r="E585" s="220" t="s">
        <v>20</v>
      </c>
      <c r="F585" s="221" t="s">
        <v>778</v>
      </c>
      <c r="G585" s="219"/>
      <c r="H585" s="222">
        <v>22</v>
      </c>
      <c r="I585" s="223"/>
      <c r="J585" s="219"/>
      <c r="K585" s="219"/>
      <c r="L585" s="224"/>
      <c r="M585" s="225"/>
      <c r="N585" s="226"/>
      <c r="O585" s="226"/>
      <c r="P585" s="226"/>
      <c r="Q585" s="226"/>
      <c r="R585" s="226"/>
      <c r="S585" s="226"/>
      <c r="T585" s="227"/>
      <c r="AT585" s="228" t="s">
        <v>173</v>
      </c>
      <c r="AU585" s="228" t="s">
        <v>82</v>
      </c>
      <c r="AV585" s="14" t="s">
        <v>82</v>
      </c>
      <c r="AW585" s="14" t="s">
        <v>34</v>
      </c>
      <c r="AX585" s="14" t="s">
        <v>73</v>
      </c>
      <c r="AY585" s="228" t="s">
        <v>163</v>
      </c>
    </row>
    <row r="586" spans="1:65" s="13" customFormat="1" ht="11.25">
      <c r="B586" s="207"/>
      <c r="C586" s="208"/>
      <c r="D586" s="209" t="s">
        <v>173</v>
      </c>
      <c r="E586" s="210" t="s">
        <v>20</v>
      </c>
      <c r="F586" s="211" t="s">
        <v>367</v>
      </c>
      <c r="G586" s="208"/>
      <c r="H586" s="210" t="s">
        <v>20</v>
      </c>
      <c r="I586" s="212"/>
      <c r="J586" s="208"/>
      <c r="K586" s="208"/>
      <c r="L586" s="213"/>
      <c r="M586" s="214"/>
      <c r="N586" s="215"/>
      <c r="O586" s="215"/>
      <c r="P586" s="215"/>
      <c r="Q586" s="215"/>
      <c r="R586" s="215"/>
      <c r="S586" s="215"/>
      <c r="T586" s="216"/>
      <c r="AT586" s="217" t="s">
        <v>173</v>
      </c>
      <c r="AU586" s="217" t="s">
        <v>82</v>
      </c>
      <c r="AV586" s="13" t="s">
        <v>80</v>
      </c>
      <c r="AW586" s="13" t="s">
        <v>34</v>
      </c>
      <c r="AX586" s="13" t="s">
        <v>73</v>
      </c>
      <c r="AY586" s="217" t="s">
        <v>163</v>
      </c>
    </row>
    <row r="587" spans="1:65" s="14" customFormat="1" ht="11.25">
      <c r="B587" s="218"/>
      <c r="C587" s="219"/>
      <c r="D587" s="209" t="s">
        <v>173</v>
      </c>
      <c r="E587" s="220" t="s">
        <v>20</v>
      </c>
      <c r="F587" s="221" t="s">
        <v>729</v>
      </c>
      <c r="G587" s="219"/>
      <c r="H587" s="222">
        <v>100</v>
      </c>
      <c r="I587" s="223"/>
      <c r="J587" s="219"/>
      <c r="K587" s="219"/>
      <c r="L587" s="224"/>
      <c r="M587" s="225"/>
      <c r="N587" s="226"/>
      <c r="O587" s="226"/>
      <c r="P587" s="226"/>
      <c r="Q587" s="226"/>
      <c r="R587" s="226"/>
      <c r="S587" s="226"/>
      <c r="T587" s="227"/>
      <c r="AT587" s="228" t="s">
        <v>173</v>
      </c>
      <c r="AU587" s="228" t="s">
        <v>82</v>
      </c>
      <c r="AV587" s="14" t="s">
        <v>82</v>
      </c>
      <c r="AW587" s="14" t="s">
        <v>34</v>
      </c>
      <c r="AX587" s="14" t="s">
        <v>73</v>
      </c>
      <c r="AY587" s="228" t="s">
        <v>163</v>
      </c>
    </row>
    <row r="588" spans="1:65" s="15" customFormat="1" ht="11.25">
      <c r="B588" s="229"/>
      <c r="C588" s="230"/>
      <c r="D588" s="209" t="s">
        <v>173</v>
      </c>
      <c r="E588" s="231" t="s">
        <v>20</v>
      </c>
      <c r="F588" s="232" t="s">
        <v>178</v>
      </c>
      <c r="G588" s="230"/>
      <c r="H588" s="233">
        <v>122</v>
      </c>
      <c r="I588" s="234"/>
      <c r="J588" s="230"/>
      <c r="K588" s="230"/>
      <c r="L588" s="235"/>
      <c r="M588" s="236"/>
      <c r="N588" s="237"/>
      <c r="O588" s="237"/>
      <c r="P588" s="237"/>
      <c r="Q588" s="237"/>
      <c r="R588" s="237"/>
      <c r="S588" s="237"/>
      <c r="T588" s="238"/>
      <c r="AT588" s="239" t="s">
        <v>173</v>
      </c>
      <c r="AU588" s="239" t="s">
        <v>82</v>
      </c>
      <c r="AV588" s="15" t="s">
        <v>171</v>
      </c>
      <c r="AW588" s="15" t="s">
        <v>34</v>
      </c>
      <c r="AX588" s="15" t="s">
        <v>80</v>
      </c>
      <c r="AY588" s="239" t="s">
        <v>163</v>
      </c>
    </row>
    <row r="589" spans="1:65" s="2" customFormat="1" ht="26.25" customHeight="1">
      <c r="A589" s="36"/>
      <c r="B589" s="37"/>
      <c r="C589" s="194" t="s">
        <v>779</v>
      </c>
      <c r="D589" s="194" t="s">
        <v>166</v>
      </c>
      <c r="E589" s="195" t="s">
        <v>780</v>
      </c>
      <c r="F589" s="196" t="s">
        <v>781</v>
      </c>
      <c r="G589" s="197" t="s">
        <v>185</v>
      </c>
      <c r="H589" s="198">
        <v>981.1</v>
      </c>
      <c r="I589" s="199"/>
      <c r="J589" s="200">
        <f>ROUND(I589*H589,2)</f>
        <v>0</v>
      </c>
      <c r="K589" s="196" t="s">
        <v>170</v>
      </c>
      <c r="L589" s="41"/>
      <c r="M589" s="201" t="s">
        <v>20</v>
      </c>
      <c r="N589" s="202" t="s">
        <v>44</v>
      </c>
      <c r="O589" s="66"/>
      <c r="P589" s="203">
        <f>O589*H589</f>
        <v>0</v>
      </c>
      <c r="Q589" s="203">
        <v>0</v>
      </c>
      <c r="R589" s="203">
        <f>Q589*H589</f>
        <v>0</v>
      </c>
      <c r="S589" s="203">
        <v>4.0000000000000001E-3</v>
      </c>
      <c r="T589" s="204">
        <f>S589*H589</f>
        <v>3.9244000000000003</v>
      </c>
      <c r="U589" s="36"/>
      <c r="V589" s="36"/>
      <c r="W589" s="36"/>
      <c r="X589" s="36"/>
      <c r="Y589" s="36"/>
      <c r="Z589" s="36"/>
      <c r="AA589" s="36"/>
      <c r="AB589" s="36"/>
      <c r="AC589" s="36"/>
      <c r="AD589" s="36"/>
      <c r="AE589" s="36"/>
      <c r="AR589" s="205" t="s">
        <v>171</v>
      </c>
      <c r="AT589" s="205" t="s">
        <v>166</v>
      </c>
      <c r="AU589" s="205" t="s">
        <v>82</v>
      </c>
      <c r="AY589" s="19" t="s">
        <v>163</v>
      </c>
      <c r="BE589" s="206">
        <f>IF(N589="základní",J589,0)</f>
        <v>0</v>
      </c>
      <c r="BF589" s="206">
        <f>IF(N589="snížená",J589,0)</f>
        <v>0</v>
      </c>
      <c r="BG589" s="206">
        <f>IF(N589="zákl. přenesená",J589,0)</f>
        <v>0</v>
      </c>
      <c r="BH589" s="206">
        <f>IF(N589="sníž. přenesená",J589,0)</f>
        <v>0</v>
      </c>
      <c r="BI589" s="206">
        <f>IF(N589="nulová",J589,0)</f>
        <v>0</v>
      </c>
      <c r="BJ589" s="19" t="s">
        <v>80</v>
      </c>
      <c r="BK589" s="206">
        <f>ROUND(I589*H589,2)</f>
        <v>0</v>
      </c>
      <c r="BL589" s="19" t="s">
        <v>171</v>
      </c>
      <c r="BM589" s="205" t="s">
        <v>782</v>
      </c>
    </row>
    <row r="590" spans="1:65" s="2" customFormat="1" ht="29.25">
      <c r="A590" s="36"/>
      <c r="B590" s="37"/>
      <c r="C590" s="38"/>
      <c r="D590" s="209" t="s">
        <v>187</v>
      </c>
      <c r="E590" s="38"/>
      <c r="F590" s="240" t="s">
        <v>783</v>
      </c>
      <c r="G590" s="38"/>
      <c r="H590" s="38"/>
      <c r="I590" s="117"/>
      <c r="J590" s="38"/>
      <c r="K590" s="38"/>
      <c r="L590" s="41"/>
      <c r="M590" s="241"/>
      <c r="N590" s="242"/>
      <c r="O590" s="66"/>
      <c r="P590" s="66"/>
      <c r="Q590" s="66"/>
      <c r="R590" s="66"/>
      <c r="S590" s="66"/>
      <c r="T590" s="67"/>
      <c r="U590" s="36"/>
      <c r="V590" s="36"/>
      <c r="W590" s="36"/>
      <c r="X590" s="36"/>
      <c r="Y590" s="36"/>
      <c r="Z590" s="36"/>
      <c r="AA590" s="36"/>
      <c r="AB590" s="36"/>
      <c r="AC590" s="36"/>
      <c r="AD590" s="36"/>
      <c r="AE590" s="36"/>
      <c r="AT590" s="19" t="s">
        <v>187</v>
      </c>
      <c r="AU590" s="19" t="s">
        <v>82</v>
      </c>
    </row>
    <row r="591" spans="1:65" s="13" customFormat="1" ht="11.25">
      <c r="B591" s="207"/>
      <c r="C591" s="208"/>
      <c r="D591" s="209" t="s">
        <v>173</v>
      </c>
      <c r="E591" s="210" t="s">
        <v>20</v>
      </c>
      <c r="F591" s="211" t="s">
        <v>311</v>
      </c>
      <c r="G591" s="208"/>
      <c r="H591" s="210" t="s">
        <v>20</v>
      </c>
      <c r="I591" s="212"/>
      <c r="J591" s="208"/>
      <c r="K591" s="208"/>
      <c r="L591" s="213"/>
      <c r="M591" s="214"/>
      <c r="N591" s="215"/>
      <c r="O591" s="215"/>
      <c r="P591" s="215"/>
      <c r="Q591" s="215"/>
      <c r="R591" s="215"/>
      <c r="S591" s="215"/>
      <c r="T591" s="216"/>
      <c r="AT591" s="217" t="s">
        <v>173</v>
      </c>
      <c r="AU591" s="217" t="s">
        <v>82</v>
      </c>
      <c r="AV591" s="13" t="s">
        <v>80</v>
      </c>
      <c r="AW591" s="13" t="s">
        <v>34</v>
      </c>
      <c r="AX591" s="13" t="s">
        <v>73</v>
      </c>
      <c r="AY591" s="217" t="s">
        <v>163</v>
      </c>
    </row>
    <row r="592" spans="1:65" s="14" customFormat="1" ht="11.25">
      <c r="B592" s="218"/>
      <c r="C592" s="219"/>
      <c r="D592" s="209" t="s">
        <v>173</v>
      </c>
      <c r="E592" s="220" t="s">
        <v>20</v>
      </c>
      <c r="F592" s="221" t="s">
        <v>312</v>
      </c>
      <c r="G592" s="219"/>
      <c r="H592" s="222">
        <v>167.5</v>
      </c>
      <c r="I592" s="223"/>
      <c r="J592" s="219"/>
      <c r="K592" s="219"/>
      <c r="L592" s="224"/>
      <c r="M592" s="225"/>
      <c r="N592" s="226"/>
      <c r="O592" s="226"/>
      <c r="P592" s="226"/>
      <c r="Q592" s="226"/>
      <c r="R592" s="226"/>
      <c r="S592" s="226"/>
      <c r="T592" s="227"/>
      <c r="AT592" s="228" t="s">
        <v>173</v>
      </c>
      <c r="AU592" s="228" t="s">
        <v>82</v>
      </c>
      <c r="AV592" s="14" t="s">
        <v>82</v>
      </c>
      <c r="AW592" s="14" t="s">
        <v>34</v>
      </c>
      <c r="AX592" s="14" t="s">
        <v>73</v>
      </c>
      <c r="AY592" s="228" t="s">
        <v>163</v>
      </c>
    </row>
    <row r="593" spans="1:65" s="13" customFormat="1" ht="11.25">
      <c r="B593" s="207"/>
      <c r="C593" s="208"/>
      <c r="D593" s="209" t="s">
        <v>173</v>
      </c>
      <c r="E593" s="210" t="s">
        <v>20</v>
      </c>
      <c r="F593" s="211" t="s">
        <v>313</v>
      </c>
      <c r="G593" s="208"/>
      <c r="H593" s="210" t="s">
        <v>20</v>
      </c>
      <c r="I593" s="212"/>
      <c r="J593" s="208"/>
      <c r="K593" s="208"/>
      <c r="L593" s="213"/>
      <c r="M593" s="214"/>
      <c r="N593" s="215"/>
      <c r="O593" s="215"/>
      <c r="P593" s="215"/>
      <c r="Q593" s="215"/>
      <c r="R593" s="215"/>
      <c r="S593" s="215"/>
      <c r="T593" s="216"/>
      <c r="AT593" s="217" t="s">
        <v>173</v>
      </c>
      <c r="AU593" s="217" t="s">
        <v>82</v>
      </c>
      <c r="AV593" s="13" t="s">
        <v>80</v>
      </c>
      <c r="AW593" s="13" t="s">
        <v>34</v>
      </c>
      <c r="AX593" s="13" t="s">
        <v>73</v>
      </c>
      <c r="AY593" s="217" t="s">
        <v>163</v>
      </c>
    </row>
    <row r="594" spans="1:65" s="14" customFormat="1" ht="11.25">
      <c r="B594" s="218"/>
      <c r="C594" s="219"/>
      <c r="D594" s="209" t="s">
        <v>173</v>
      </c>
      <c r="E594" s="220" t="s">
        <v>20</v>
      </c>
      <c r="F594" s="221" t="s">
        <v>314</v>
      </c>
      <c r="G594" s="219"/>
      <c r="H594" s="222">
        <v>492.7</v>
      </c>
      <c r="I594" s="223"/>
      <c r="J594" s="219"/>
      <c r="K594" s="219"/>
      <c r="L594" s="224"/>
      <c r="M594" s="225"/>
      <c r="N594" s="226"/>
      <c r="O594" s="226"/>
      <c r="P594" s="226"/>
      <c r="Q594" s="226"/>
      <c r="R594" s="226"/>
      <c r="S594" s="226"/>
      <c r="T594" s="227"/>
      <c r="AT594" s="228" t="s">
        <v>173</v>
      </c>
      <c r="AU594" s="228" t="s">
        <v>82</v>
      </c>
      <c r="AV594" s="14" t="s">
        <v>82</v>
      </c>
      <c r="AW594" s="14" t="s">
        <v>34</v>
      </c>
      <c r="AX594" s="14" t="s">
        <v>73</v>
      </c>
      <c r="AY594" s="228" t="s">
        <v>163</v>
      </c>
    </row>
    <row r="595" spans="1:65" s="14" customFormat="1" ht="11.25">
      <c r="B595" s="218"/>
      <c r="C595" s="219"/>
      <c r="D595" s="209" t="s">
        <v>173</v>
      </c>
      <c r="E595" s="220" t="s">
        <v>20</v>
      </c>
      <c r="F595" s="221" t="s">
        <v>315</v>
      </c>
      <c r="G595" s="219"/>
      <c r="H595" s="222">
        <v>46</v>
      </c>
      <c r="I595" s="223"/>
      <c r="J595" s="219"/>
      <c r="K595" s="219"/>
      <c r="L595" s="224"/>
      <c r="M595" s="225"/>
      <c r="N595" s="226"/>
      <c r="O595" s="226"/>
      <c r="P595" s="226"/>
      <c r="Q595" s="226"/>
      <c r="R595" s="226"/>
      <c r="S595" s="226"/>
      <c r="T595" s="227"/>
      <c r="AT595" s="228" t="s">
        <v>173</v>
      </c>
      <c r="AU595" s="228" t="s">
        <v>82</v>
      </c>
      <c r="AV595" s="14" t="s">
        <v>82</v>
      </c>
      <c r="AW595" s="14" t="s">
        <v>34</v>
      </c>
      <c r="AX595" s="14" t="s">
        <v>73</v>
      </c>
      <c r="AY595" s="228" t="s">
        <v>163</v>
      </c>
    </row>
    <row r="596" spans="1:65" s="13" customFormat="1" ht="11.25">
      <c r="B596" s="207"/>
      <c r="C596" s="208"/>
      <c r="D596" s="209" t="s">
        <v>173</v>
      </c>
      <c r="E596" s="210" t="s">
        <v>20</v>
      </c>
      <c r="F596" s="211" t="s">
        <v>316</v>
      </c>
      <c r="G596" s="208"/>
      <c r="H596" s="210" t="s">
        <v>20</v>
      </c>
      <c r="I596" s="212"/>
      <c r="J596" s="208"/>
      <c r="K596" s="208"/>
      <c r="L596" s="213"/>
      <c r="M596" s="214"/>
      <c r="N596" s="215"/>
      <c r="O596" s="215"/>
      <c r="P596" s="215"/>
      <c r="Q596" s="215"/>
      <c r="R596" s="215"/>
      <c r="S596" s="215"/>
      <c r="T596" s="216"/>
      <c r="AT596" s="217" t="s">
        <v>173</v>
      </c>
      <c r="AU596" s="217" t="s">
        <v>82</v>
      </c>
      <c r="AV596" s="13" t="s">
        <v>80</v>
      </c>
      <c r="AW596" s="13" t="s">
        <v>34</v>
      </c>
      <c r="AX596" s="13" t="s">
        <v>73</v>
      </c>
      <c r="AY596" s="217" t="s">
        <v>163</v>
      </c>
    </row>
    <row r="597" spans="1:65" s="14" customFormat="1" ht="11.25">
      <c r="B597" s="218"/>
      <c r="C597" s="219"/>
      <c r="D597" s="209" t="s">
        <v>173</v>
      </c>
      <c r="E597" s="220" t="s">
        <v>20</v>
      </c>
      <c r="F597" s="221" t="s">
        <v>317</v>
      </c>
      <c r="G597" s="219"/>
      <c r="H597" s="222">
        <v>274.89999999999998</v>
      </c>
      <c r="I597" s="223"/>
      <c r="J597" s="219"/>
      <c r="K597" s="219"/>
      <c r="L597" s="224"/>
      <c r="M597" s="225"/>
      <c r="N597" s="226"/>
      <c r="O597" s="226"/>
      <c r="P597" s="226"/>
      <c r="Q597" s="226"/>
      <c r="R597" s="226"/>
      <c r="S597" s="226"/>
      <c r="T597" s="227"/>
      <c r="AT597" s="228" t="s">
        <v>173</v>
      </c>
      <c r="AU597" s="228" t="s">
        <v>82</v>
      </c>
      <c r="AV597" s="14" t="s">
        <v>82</v>
      </c>
      <c r="AW597" s="14" t="s">
        <v>34</v>
      </c>
      <c r="AX597" s="14" t="s">
        <v>73</v>
      </c>
      <c r="AY597" s="228" t="s">
        <v>163</v>
      </c>
    </row>
    <row r="598" spans="1:65" s="15" customFormat="1" ht="11.25">
      <c r="B598" s="229"/>
      <c r="C598" s="230"/>
      <c r="D598" s="209" t="s">
        <v>173</v>
      </c>
      <c r="E598" s="231" t="s">
        <v>20</v>
      </c>
      <c r="F598" s="232" t="s">
        <v>178</v>
      </c>
      <c r="G598" s="230"/>
      <c r="H598" s="233">
        <v>981.1</v>
      </c>
      <c r="I598" s="234"/>
      <c r="J598" s="230"/>
      <c r="K598" s="230"/>
      <c r="L598" s="235"/>
      <c r="M598" s="236"/>
      <c r="N598" s="237"/>
      <c r="O598" s="237"/>
      <c r="P598" s="237"/>
      <c r="Q598" s="237"/>
      <c r="R598" s="237"/>
      <c r="S598" s="237"/>
      <c r="T598" s="238"/>
      <c r="AT598" s="239" t="s">
        <v>173</v>
      </c>
      <c r="AU598" s="239" t="s">
        <v>82</v>
      </c>
      <c r="AV598" s="15" t="s">
        <v>171</v>
      </c>
      <c r="AW598" s="15" t="s">
        <v>34</v>
      </c>
      <c r="AX598" s="15" t="s">
        <v>80</v>
      </c>
      <c r="AY598" s="239" t="s">
        <v>163</v>
      </c>
    </row>
    <row r="599" spans="1:65" s="2" customFormat="1" ht="27" customHeight="1">
      <c r="A599" s="36"/>
      <c r="B599" s="37"/>
      <c r="C599" s="194" t="s">
        <v>784</v>
      </c>
      <c r="D599" s="194" t="s">
        <v>166</v>
      </c>
      <c r="E599" s="195" t="s">
        <v>785</v>
      </c>
      <c r="F599" s="196" t="s">
        <v>786</v>
      </c>
      <c r="G599" s="197" t="s">
        <v>185</v>
      </c>
      <c r="H599" s="198">
        <v>4279.2020000000002</v>
      </c>
      <c r="I599" s="199"/>
      <c r="J599" s="200">
        <f>ROUND(I599*H599,2)</f>
        <v>0</v>
      </c>
      <c r="K599" s="196" t="s">
        <v>170</v>
      </c>
      <c r="L599" s="41"/>
      <c r="M599" s="201" t="s">
        <v>20</v>
      </c>
      <c r="N599" s="202" t="s">
        <v>44</v>
      </c>
      <c r="O599" s="66"/>
      <c r="P599" s="203">
        <f>O599*H599</f>
        <v>0</v>
      </c>
      <c r="Q599" s="203">
        <v>0</v>
      </c>
      <c r="R599" s="203">
        <f>Q599*H599</f>
        <v>0</v>
      </c>
      <c r="S599" s="203">
        <v>4.0000000000000001E-3</v>
      </c>
      <c r="T599" s="204">
        <f>S599*H599</f>
        <v>17.116808000000002</v>
      </c>
      <c r="U599" s="36"/>
      <c r="V599" s="36"/>
      <c r="W599" s="36"/>
      <c r="X599" s="36"/>
      <c r="Y599" s="36"/>
      <c r="Z599" s="36"/>
      <c r="AA599" s="36"/>
      <c r="AB599" s="36"/>
      <c r="AC599" s="36"/>
      <c r="AD599" s="36"/>
      <c r="AE599" s="36"/>
      <c r="AR599" s="205" t="s">
        <v>171</v>
      </c>
      <c r="AT599" s="205" t="s">
        <v>166</v>
      </c>
      <c r="AU599" s="205" t="s">
        <v>82</v>
      </c>
      <c r="AY599" s="19" t="s">
        <v>163</v>
      </c>
      <c r="BE599" s="206">
        <f>IF(N599="základní",J599,0)</f>
        <v>0</v>
      </c>
      <c r="BF599" s="206">
        <f>IF(N599="snížená",J599,0)</f>
        <v>0</v>
      </c>
      <c r="BG599" s="206">
        <f>IF(N599="zákl. přenesená",J599,0)</f>
        <v>0</v>
      </c>
      <c r="BH599" s="206">
        <f>IF(N599="sníž. přenesená",J599,0)</f>
        <v>0</v>
      </c>
      <c r="BI599" s="206">
        <f>IF(N599="nulová",J599,0)</f>
        <v>0</v>
      </c>
      <c r="BJ599" s="19" t="s">
        <v>80</v>
      </c>
      <c r="BK599" s="206">
        <f>ROUND(I599*H599,2)</f>
        <v>0</v>
      </c>
      <c r="BL599" s="19" t="s">
        <v>171</v>
      </c>
      <c r="BM599" s="205" t="s">
        <v>787</v>
      </c>
    </row>
    <row r="600" spans="1:65" s="2" customFormat="1" ht="29.25">
      <c r="A600" s="36"/>
      <c r="B600" s="37"/>
      <c r="C600" s="38"/>
      <c r="D600" s="209" t="s">
        <v>187</v>
      </c>
      <c r="E600" s="38"/>
      <c r="F600" s="240" t="s">
        <v>783</v>
      </c>
      <c r="G600" s="38"/>
      <c r="H600" s="38"/>
      <c r="I600" s="117"/>
      <c r="J600" s="38"/>
      <c r="K600" s="38"/>
      <c r="L600" s="41"/>
      <c r="M600" s="241"/>
      <c r="N600" s="242"/>
      <c r="O600" s="66"/>
      <c r="P600" s="66"/>
      <c r="Q600" s="66"/>
      <c r="R600" s="66"/>
      <c r="S600" s="66"/>
      <c r="T600" s="67"/>
      <c r="U600" s="36"/>
      <c r="V600" s="36"/>
      <c r="W600" s="36"/>
      <c r="X600" s="36"/>
      <c r="Y600" s="36"/>
      <c r="Z600" s="36"/>
      <c r="AA600" s="36"/>
      <c r="AB600" s="36"/>
      <c r="AC600" s="36"/>
      <c r="AD600" s="36"/>
      <c r="AE600" s="36"/>
      <c r="AT600" s="19" t="s">
        <v>187</v>
      </c>
      <c r="AU600" s="19" t="s">
        <v>82</v>
      </c>
    </row>
    <row r="601" spans="1:65" s="14" customFormat="1" ht="11.25">
      <c r="B601" s="218"/>
      <c r="C601" s="219"/>
      <c r="D601" s="209" t="s">
        <v>173</v>
      </c>
      <c r="E601" s="220" t="s">
        <v>20</v>
      </c>
      <c r="F601" s="221" t="s">
        <v>384</v>
      </c>
      <c r="G601" s="219"/>
      <c r="H601" s="222">
        <v>15.436</v>
      </c>
      <c r="I601" s="223"/>
      <c r="J601" s="219"/>
      <c r="K601" s="219"/>
      <c r="L601" s="224"/>
      <c r="M601" s="225"/>
      <c r="N601" s="226"/>
      <c r="O601" s="226"/>
      <c r="P601" s="226"/>
      <c r="Q601" s="226"/>
      <c r="R601" s="226"/>
      <c r="S601" s="226"/>
      <c r="T601" s="227"/>
      <c r="AT601" s="228" t="s">
        <v>173</v>
      </c>
      <c r="AU601" s="228" t="s">
        <v>82</v>
      </c>
      <c r="AV601" s="14" t="s">
        <v>82</v>
      </c>
      <c r="AW601" s="14" t="s">
        <v>34</v>
      </c>
      <c r="AX601" s="14" t="s">
        <v>73</v>
      </c>
      <c r="AY601" s="228" t="s">
        <v>163</v>
      </c>
    </row>
    <row r="602" spans="1:65" s="14" customFormat="1" ht="11.25">
      <c r="B602" s="218"/>
      <c r="C602" s="219"/>
      <c r="D602" s="209" t="s">
        <v>173</v>
      </c>
      <c r="E602" s="220" t="s">
        <v>20</v>
      </c>
      <c r="F602" s="221" t="s">
        <v>385</v>
      </c>
      <c r="G602" s="219"/>
      <c r="H602" s="222">
        <v>-4.7279999999999998</v>
      </c>
      <c r="I602" s="223"/>
      <c r="J602" s="219"/>
      <c r="K602" s="219"/>
      <c r="L602" s="224"/>
      <c r="M602" s="225"/>
      <c r="N602" s="226"/>
      <c r="O602" s="226"/>
      <c r="P602" s="226"/>
      <c r="Q602" s="226"/>
      <c r="R602" s="226"/>
      <c r="S602" s="226"/>
      <c r="T602" s="227"/>
      <c r="AT602" s="228" t="s">
        <v>173</v>
      </c>
      <c r="AU602" s="228" t="s">
        <v>82</v>
      </c>
      <c r="AV602" s="14" t="s">
        <v>82</v>
      </c>
      <c r="AW602" s="14" t="s">
        <v>34</v>
      </c>
      <c r="AX602" s="14" t="s">
        <v>73</v>
      </c>
      <c r="AY602" s="228" t="s">
        <v>163</v>
      </c>
    </row>
    <row r="603" spans="1:65" s="14" customFormat="1" ht="11.25">
      <c r="B603" s="218"/>
      <c r="C603" s="219"/>
      <c r="D603" s="209" t="s">
        <v>173</v>
      </c>
      <c r="E603" s="220" t="s">
        <v>20</v>
      </c>
      <c r="F603" s="221" t="s">
        <v>386</v>
      </c>
      <c r="G603" s="219"/>
      <c r="H603" s="222">
        <v>43.584000000000003</v>
      </c>
      <c r="I603" s="223"/>
      <c r="J603" s="219"/>
      <c r="K603" s="219"/>
      <c r="L603" s="224"/>
      <c r="M603" s="225"/>
      <c r="N603" s="226"/>
      <c r="O603" s="226"/>
      <c r="P603" s="226"/>
      <c r="Q603" s="226"/>
      <c r="R603" s="226"/>
      <c r="S603" s="226"/>
      <c r="T603" s="227"/>
      <c r="AT603" s="228" t="s">
        <v>173</v>
      </c>
      <c r="AU603" s="228" t="s">
        <v>82</v>
      </c>
      <c r="AV603" s="14" t="s">
        <v>82</v>
      </c>
      <c r="AW603" s="14" t="s">
        <v>34</v>
      </c>
      <c r="AX603" s="14" t="s">
        <v>73</v>
      </c>
      <c r="AY603" s="228" t="s">
        <v>163</v>
      </c>
    </row>
    <row r="604" spans="1:65" s="14" customFormat="1" ht="11.25">
      <c r="B604" s="218"/>
      <c r="C604" s="219"/>
      <c r="D604" s="209" t="s">
        <v>173</v>
      </c>
      <c r="E604" s="220" t="s">
        <v>20</v>
      </c>
      <c r="F604" s="221" t="s">
        <v>387</v>
      </c>
      <c r="G604" s="219"/>
      <c r="H604" s="222">
        <v>-3.1520000000000001</v>
      </c>
      <c r="I604" s="223"/>
      <c r="J604" s="219"/>
      <c r="K604" s="219"/>
      <c r="L604" s="224"/>
      <c r="M604" s="225"/>
      <c r="N604" s="226"/>
      <c r="O604" s="226"/>
      <c r="P604" s="226"/>
      <c r="Q604" s="226"/>
      <c r="R604" s="226"/>
      <c r="S604" s="226"/>
      <c r="T604" s="227"/>
      <c r="AT604" s="228" t="s">
        <v>173</v>
      </c>
      <c r="AU604" s="228" t="s">
        <v>82</v>
      </c>
      <c r="AV604" s="14" t="s">
        <v>82</v>
      </c>
      <c r="AW604" s="14" t="s">
        <v>34</v>
      </c>
      <c r="AX604" s="14" t="s">
        <v>73</v>
      </c>
      <c r="AY604" s="228" t="s">
        <v>163</v>
      </c>
    </row>
    <row r="605" spans="1:65" s="14" customFormat="1" ht="11.25">
      <c r="B605" s="218"/>
      <c r="C605" s="219"/>
      <c r="D605" s="209" t="s">
        <v>173</v>
      </c>
      <c r="E605" s="220" t="s">
        <v>20</v>
      </c>
      <c r="F605" s="221" t="s">
        <v>388</v>
      </c>
      <c r="G605" s="219"/>
      <c r="H605" s="222">
        <v>-0.69599999999999995</v>
      </c>
      <c r="I605" s="223"/>
      <c r="J605" s="219"/>
      <c r="K605" s="219"/>
      <c r="L605" s="224"/>
      <c r="M605" s="225"/>
      <c r="N605" s="226"/>
      <c r="O605" s="226"/>
      <c r="P605" s="226"/>
      <c r="Q605" s="226"/>
      <c r="R605" s="226"/>
      <c r="S605" s="226"/>
      <c r="T605" s="227"/>
      <c r="AT605" s="228" t="s">
        <v>173</v>
      </c>
      <c r="AU605" s="228" t="s">
        <v>82</v>
      </c>
      <c r="AV605" s="14" t="s">
        <v>82</v>
      </c>
      <c r="AW605" s="14" t="s">
        <v>34</v>
      </c>
      <c r="AX605" s="14" t="s">
        <v>73</v>
      </c>
      <c r="AY605" s="228" t="s">
        <v>163</v>
      </c>
    </row>
    <row r="606" spans="1:65" s="14" customFormat="1" ht="11.25">
      <c r="B606" s="218"/>
      <c r="C606" s="219"/>
      <c r="D606" s="209" t="s">
        <v>173</v>
      </c>
      <c r="E606" s="220" t="s">
        <v>20</v>
      </c>
      <c r="F606" s="221" t="s">
        <v>389</v>
      </c>
      <c r="G606" s="219"/>
      <c r="H606" s="222">
        <v>0.49399999999999999</v>
      </c>
      <c r="I606" s="223"/>
      <c r="J606" s="219"/>
      <c r="K606" s="219"/>
      <c r="L606" s="224"/>
      <c r="M606" s="225"/>
      <c r="N606" s="226"/>
      <c r="O606" s="226"/>
      <c r="P606" s="226"/>
      <c r="Q606" s="226"/>
      <c r="R606" s="226"/>
      <c r="S606" s="226"/>
      <c r="T606" s="227"/>
      <c r="AT606" s="228" t="s">
        <v>173</v>
      </c>
      <c r="AU606" s="228" t="s">
        <v>82</v>
      </c>
      <c r="AV606" s="14" t="s">
        <v>82</v>
      </c>
      <c r="AW606" s="14" t="s">
        <v>34</v>
      </c>
      <c r="AX606" s="14" t="s">
        <v>73</v>
      </c>
      <c r="AY606" s="228" t="s">
        <v>163</v>
      </c>
    </row>
    <row r="607" spans="1:65" s="14" customFormat="1" ht="11.25">
      <c r="B607" s="218"/>
      <c r="C607" s="219"/>
      <c r="D607" s="209" t="s">
        <v>173</v>
      </c>
      <c r="E607" s="220" t="s">
        <v>20</v>
      </c>
      <c r="F607" s="221" t="s">
        <v>390</v>
      </c>
      <c r="G607" s="219"/>
      <c r="H607" s="222">
        <v>46.762</v>
      </c>
      <c r="I607" s="223"/>
      <c r="J607" s="219"/>
      <c r="K607" s="219"/>
      <c r="L607" s="224"/>
      <c r="M607" s="225"/>
      <c r="N607" s="226"/>
      <c r="O607" s="226"/>
      <c r="P607" s="226"/>
      <c r="Q607" s="226"/>
      <c r="R607" s="226"/>
      <c r="S607" s="226"/>
      <c r="T607" s="227"/>
      <c r="AT607" s="228" t="s">
        <v>173</v>
      </c>
      <c r="AU607" s="228" t="s">
        <v>82</v>
      </c>
      <c r="AV607" s="14" t="s">
        <v>82</v>
      </c>
      <c r="AW607" s="14" t="s">
        <v>34</v>
      </c>
      <c r="AX607" s="14" t="s">
        <v>73</v>
      </c>
      <c r="AY607" s="228" t="s">
        <v>163</v>
      </c>
    </row>
    <row r="608" spans="1:65" s="14" customFormat="1" ht="11.25">
      <c r="B608" s="218"/>
      <c r="C608" s="219"/>
      <c r="D608" s="209" t="s">
        <v>173</v>
      </c>
      <c r="E608" s="220" t="s">
        <v>20</v>
      </c>
      <c r="F608" s="221" t="s">
        <v>387</v>
      </c>
      <c r="G608" s="219"/>
      <c r="H608" s="222">
        <v>-3.1520000000000001</v>
      </c>
      <c r="I608" s="223"/>
      <c r="J608" s="219"/>
      <c r="K608" s="219"/>
      <c r="L608" s="224"/>
      <c r="M608" s="225"/>
      <c r="N608" s="226"/>
      <c r="O608" s="226"/>
      <c r="P608" s="226"/>
      <c r="Q608" s="226"/>
      <c r="R608" s="226"/>
      <c r="S608" s="226"/>
      <c r="T608" s="227"/>
      <c r="AT608" s="228" t="s">
        <v>173</v>
      </c>
      <c r="AU608" s="228" t="s">
        <v>82</v>
      </c>
      <c r="AV608" s="14" t="s">
        <v>82</v>
      </c>
      <c r="AW608" s="14" t="s">
        <v>34</v>
      </c>
      <c r="AX608" s="14" t="s">
        <v>73</v>
      </c>
      <c r="AY608" s="228" t="s">
        <v>163</v>
      </c>
    </row>
    <row r="609" spans="2:51" s="14" customFormat="1" ht="11.25">
      <c r="B609" s="218"/>
      <c r="C609" s="219"/>
      <c r="D609" s="209" t="s">
        <v>173</v>
      </c>
      <c r="E609" s="220" t="s">
        <v>20</v>
      </c>
      <c r="F609" s="221" t="s">
        <v>391</v>
      </c>
      <c r="G609" s="219"/>
      <c r="H609" s="222">
        <v>43.584000000000003</v>
      </c>
      <c r="I609" s="223"/>
      <c r="J609" s="219"/>
      <c r="K609" s="219"/>
      <c r="L609" s="224"/>
      <c r="M609" s="225"/>
      <c r="N609" s="226"/>
      <c r="O609" s="226"/>
      <c r="P609" s="226"/>
      <c r="Q609" s="226"/>
      <c r="R609" s="226"/>
      <c r="S609" s="226"/>
      <c r="T609" s="227"/>
      <c r="AT609" s="228" t="s">
        <v>173</v>
      </c>
      <c r="AU609" s="228" t="s">
        <v>82</v>
      </c>
      <c r="AV609" s="14" t="s">
        <v>82</v>
      </c>
      <c r="AW609" s="14" t="s">
        <v>34</v>
      </c>
      <c r="AX609" s="14" t="s">
        <v>73</v>
      </c>
      <c r="AY609" s="228" t="s">
        <v>163</v>
      </c>
    </row>
    <row r="610" spans="2:51" s="14" customFormat="1" ht="11.25">
      <c r="B610" s="218"/>
      <c r="C610" s="219"/>
      <c r="D610" s="209" t="s">
        <v>173</v>
      </c>
      <c r="E610" s="220" t="s">
        <v>20</v>
      </c>
      <c r="F610" s="221" t="s">
        <v>392</v>
      </c>
      <c r="G610" s="219"/>
      <c r="H610" s="222">
        <v>-1.26</v>
      </c>
      <c r="I610" s="223"/>
      <c r="J610" s="219"/>
      <c r="K610" s="219"/>
      <c r="L610" s="224"/>
      <c r="M610" s="225"/>
      <c r="N610" s="226"/>
      <c r="O610" s="226"/>
      <c r="P610" s="226"/>
      <c r="Q610" s="226"/>
      <c r="R610" s="226"/>
      <c r="S610" s="226"/>
      <c r="T610" s="227"/>
      <c r="AT610" s="228" t="s">
        <v>173</v>
      </c>
      <c r="AU610" s="228" t="s">
        <v>82</v>
      </c>
      <c r="AV610" s="14" t="s">
        <v>82</v>
      </c>
      <c r="AW610" s="14" t="s">
        <v>34</v>
      </c>
      <c r="AX610" s="14" t="s">
        <v>73</v>
      </c>
      <c r="AY610" s="228" t="s">
        <v>163</v>
      </c>
    </row>
    <row r="611" spans="2:51" s="14" customFormat="1" ht="11.25">
      <c r="B611" s="218"/>
      <c r="C611" s="219"/>
      <c r="D611" s="209" t="s">
        <v>173</v>
      </c>
      <c r="E611" s="220" t="s">
        <v>20</v>
      </c>
      <c r="F611" s="221" t="s">
        <v>393</v>
      </c>
      <c r="G611" s="219"/>
      <c r="H611" s="222">
        <v>0.96</v>
      </c>
      <c r="I611" s="223"/>
      <c r="J611" s="219"/>
      <c r="K611" s="219"/>
      <c r="L611" s="224"/>
      <c r="M611" s="225"/>
      <c r="N611" s="226"/>
      <c r="O611" s="226"/>
      <c r="P611" s="226"/>
      <c r="Q611" s="226"/>
      <c r="R611" s="226"/>
      <c r="S611" s="226"/>
      <c r="T611" s="227"/>
      <c r="AT611" s="228" t="s">
        <v>173</v>
      </c>
      <c r="AU611" s="228" t="s">
        <v>82</v>
      </c>
      <c r="AV611" s="14" t="s">
        <v>82</v>
      </c>
      <c r="AW611" s="14" t="s">
        <v>34</v>
      </c>
      <c r="AX611" s="14" t="s">
        <v>73</v>
      </c>
      <c r="AY611" s="228" t="s">
        <v>163</v>
      </c>
    </row>
    <row r="612" spans="2:51" s="14" customFormat="1" ht="11.25">
      <c r="B612" s="218"/>
      <c r="C612" s="219"/>
      <c r="D612" s="209" t="s">
        <v>173</v>
      </c>
      <c r="E612" s="220" t="s">
        <v>20</v>
      </c>
      <c r="F612" s="221" t="s">
        <v>394</v>
      </c>
      <c r="G612" s="219"/>
      <c r="H612" s="222">
        <v>87.94</v>
      </c>
      <c r="I612" s="223"/>
      <c r="J612" s="219"/>
      <c r="K612" s="219"/>
      <c r="L612" s="224"/>
      <c r="M612" s="225"/>
      <c r="N612" s="226"/>
      <c r="O612" s="226"/>
      <c r="P612" s="226"/>
      <c r="Q612" s="226"/>
      <c r="R612" s="226"/>
      <c r="S612" s="226"/>
      <c r="T612" s="227"/>
      <c r="AT612" s="228" t="s">
        <v>173</v>
      </c>
      <c r="AU612" s="228" t="s">
        <v>82</v>
      </c>
      <c r="AV612" s="14" t="s">
        <v>82</v>
      </c>
      <c r="AW612" s="14" t="s">
        <v>34</v>
      </c>
      <c r="AX612" s="14" t="s">
        <v>73</v>
      </c>
      <c r="AY612" s="228" t="s">
        <v>163</v>
      </c>
    </row>
    <row r="613" spans="2:51" s="14" customFormat="1" ht="11.25">
      <c r="B613" s="218"/>
      <c r="C613" s="219"/>
      <c r="D613" s="209" t="s">
        <v>173</v>
      </c>
      <c r="E613" s="220" t="s">
        <v>20</v>
      </c>
      <c r="F613" s="221" t="s">
        <v>395</v>
      </c>
      <c r="G613" s="219"/>
      <c r="H613" s="222">
        <v>-1.7729999999999999</v>
      </c>
      <c r="I613" s="223"/>
      <c r="J613" s="219"/>
      <c r="K613" s="219"/>
      <c r="L613" s="224"/>
      <c r="M613" s="225"/>
      <c r="N613" s="226"/>
      <c r="O613" s="226"/>
      <c r="P613" s="226"/>
      <c r="Q613" s="226"/>
      <c r="R613" s="226"/>
      <c r="S613" s="226"/>
      <c r="T613" s="227"/>
      <c r="AT613" s="228" t="s">
        <v>173</v>
      </c>
      <c r="AU613" s="228" t="s">
        <v>82</v>
      </c>
      <c r="AV613" s="14" t="s">
        <v>82</v>
      </c>
      <c r="AW613" s="14" t="s">
        <v>34</v>
      </c>
      <c r="AX613" s="14" t="s">
        <v>73</v>
      </c>
      <c r="AY613" s="228" t="s">
        <v>163</v>
      </c>
    </row>
    <row r="614" spans="2:51" s="14" customFormat="1" ht="11.25">
      <c r="B614" s="218"/>
      <c r="C614" s="219"/>
      <c r="D614" s="209" t="s">
        <v>173</v>
      </c>
      <c r="E614" s="220" t="s">
        <v>20</v>
      </c>
      <c r="F614" s="221" t="s">
        <v>396</v>
      </c>
      <c r="G614" s="219"/>
      <c r="H614" s="222">
        <v>-12.608000000000001</v>
      </c>
      <c r="I614" s="223"/>
      <c r="J614" s="219"/>
      <c r="K614" s="219"/>
      <c r="L614" s="224"/>
      <c r="M614" s="225"/>
      <c r="N614" s="226"/>
      <c r="O614" s="226"/>
      <c r="P614" s="226"/>
      <c r="Q614" s="226"/>
      <c r="R614" s="226"/>
      <c r="S614" s="226"/>
      <c r="T614" s="227"/>
      <c r="AT614" s="228" t="s">
        <v>173</v>
      </c>
      <c r="AU614" s="228" t="s">
        <v>82</v>
      </c>
      <c r="AV614" s="14" t="s">
        <v>82</v>
      </c>
      <c r="AW614" s="14" t="s">
        <v>34</v>
      </c>
      <c r="AX614" s="14" t="s">
        <v>73</v>
      </c>
      <c r="AY614" s="228" t="s">
        <v>163</v>
      </c>
    </row>
    <row r="615" spans="2:51" s="14" customFormat="1" ht="11.25">
      <c r="B615" s="218"/>
      <c r="C615" s="219"/>
      <c r="D615" s="209" t="s">
        <v>173</v>
      </c>
      <c r="E615" s="220" t="s">
        <v>20</v>
      </c>
      <c r="F615" s="221" t="s">
        <v>397</v>
      </c>
      <c r="G615" s="219"/>
      <c r="H615" s="222">
        <v>-2.79</v>
      </c>
      <c r="I615" s="223"/>
      <c r="J615" s="219"/>
      <c r="K615" s="219"/>
      <c r="L615" s="224"/>
      <c r="M615" s="225"/>
      <c r="N615" s="226"/>
      <c r="O615" s="226"/>
      <c r="P615" s="226"/>
      <c r="Q615" s="226"/>
      <c r="R615" s="226"/>
      <c r="S615" s="226"/>
      <c r="T615" s="227"/>
      <c r="AT615" s="228" t="s">
        <v>173</v>
      </c>
      <c r="AU615" s="228" t="s">
        <v>82</v>
      </c>
      <c r="AV615" s="14" t="s">
        <v>82</v>
      </c>
      <c r="AW615" s="14" t="s">
        <v>34</v>
      </c>
      <c r="AX615" s="14" t="s">
        <v>73</v>
      </c>
      <c r="AY615" s="228" t="s">
        <v>163</v>
      </c>
    </row>
    <row r="616" spans="2:51" s="14" customFormat="1" ht="11.25">
      <c r="B616" s="218"/>
      <c r="C616" s="219"/>
      <c r="D616" s="209" t="s">
        <v>173</v>
      </c>
      <c r="E616" s="220" t="s">
        <v>20</v>
      </c>
      <c r="F616" s="221" t="s">
        <v>398</v>
      </c>
      <c r="G616" s="219"/>
      <c r="H616" s="222">
        <v>37.454999999999998</v>
      </c>
      <c r="I616" s="223"/>
      <c r="J616" s="219"/>
      <c r="K616" s="219"/>
      <c r="L616" s="224"/>
      <c r="M616" s="225"/>
      <c r="N616" s="226"/>
      <c r="O616" s="226"/>
      <c r="P616" s="226"/>
      <c r="Q616" s="226"/>
      <c r="R616" s="226"/>
      <c r="S616" s="226"/>
      <c r="T616" s="227"/>
      <c r="AT616" s="228" t="s">
        <v>173</v>
      </c>
      <c r="AU616" s="228" t="s">
        <v>82</v>
      </c>
      <c r="AV616" s="14" t="s">
        <v>82</v>
      </c>
      <c r="AW616" s="14" t="s">
        <v>34</v>
      </c>
      <c r="AX616" s="14" t="s">
        <v>73</v>
      </c>
      <c r="AY616" s="228" t="s">
        <v>163</v>
      </c>
    </row>
    <row r="617" spans="2:51" s="14" customFormat="1" ht="11.25">
      <c r="B617" s="218"/>
      <c r="C617" s="219"/>
      <c r="D617" s="209" t="s">
        <v>173</v>
      </c>
      <c r="E617" s="220" t="s">
        <v>20</v>
      </c>
      <c r="F617" s="221" t="s">
        <v>399</v>
      </c>
      <c r="G617" s="219"/>
      <c r="H617" s="222">
        <v>-1.766</v>
      </c>
      <c r="I617" s="223"/>
      <c r="J617" s="219"/>
      <c r="K617" s="219"/>
      <c r="L617" s="224"/>
      <c r="M617" s="225"/>
      <c r="N617" s="226"/>
      <c r="O617" s="226"/>
      <c r="P617" s="226"/>
      <c r="Q617" s="226"/>
      <c r="R617" s="226"/>
      <c r="S617" s="226"/>
      <c r="T617" s="227"/>
      <c r="AT617" s="228" t="s">
        <v>173</v>
      </c>
      <c r="AU617" s="228" t="s">
        <v>82</v>
      </c>
      <c r="AV617" s="14" t="s">
        <v>82</v>
      </c>
      <c r="AW617" s="14" t="s">
        <v>34</v>
      </c>
      <c r="AX617" s="14" t="s">
        <v>73</v>
      </c>
      <c r="AY617" s="228" t="s">
        <v>163</v>
      </c>
    </row>
    <row r="618" spans="2:51" s="14" customFormat="1" ht="11.25">
      <c r="B618" s="218"/>
      <c r="C618" s="219"/>
      <c r="D618" s="209" t="s">
        <v>173</v>
      </c>
      <c r="E618" s="220" t="s">
        <v>20</v>
      </c>
      <c r="F618" s="221" t="s">
        <v>400</v>
      </c>
      <c r="G618" s="219"/>
      <c r="H618" s="222">
        <v>-0.81</v>
      </c>
      <c r="I618" s="223"/>
      <c r="J618" s="219"/>
      <c r="K618" s="219"/>
      <c r="L618" s="224"/>
      <c r="M618" s="225"/>
      <c r="N618" s="226"/>
      <c r="O618" s="226"/>
      <c r="P618" s="226"/>
      <c r="Q618" s="226"/>
      <c r="R618" s="226"/>
      <c r="S618" s="226"/>
      <c r="T618" s="227"/>
      <c r="AT618" s="228" t="s">
        <v>173</v>
      </c>
      <c r="AU618" s="228" t="s">
        <v>82</v>
      </c>
      <c r="AV618" s="14" t="s">
        <v>82</v>
      </c>
      <c r="AW618" s="14" t="s">
        <v>34</v>
      </c>
      <c r="AX618" s="14" t="s">
        <v>73</v>
      </c>
      <c r="AY618" s="228" t="s">
        <v>163</v>
      </c>
    </row>
    <row r="619" spans="2:51" s="14" customFormat="1" ht="11.25">
      <c r="B619" s="218"/>
      <c r="C619" s="219"/>
      <c r="D619" s="209" t="s">
        <v>173</v>
      </c>
      <c r="E619" s="220" t="s">
        <v>20</v>
      </c>
      <c r="F619" s="221" t="s">
        <v>401</v>
      </c>
      <c r="G619" s="219"/>
      <c r="H619" s="222">
        <v>0.47899999999999998</v>
      </c>
      <c r="I619" s="223"/>
      <c r="J619" s="219"/>
      <c r="K619" s="219"/>
      <c r="L619" s="224"/>
      <c r="M619" s="225"/>
      <c r="N619" s="226"/>
      <c r="O619" s="226"/>
      <c r="P619" s="226"/>
      <c r="Q619" s="226"/>
      <c r="R619" s="226"/>
      <c r="S619" s="226"/>
      <c r="T619" s="227"/>
      <c r="AT619" s="228" t="s">
        <v>173</v>
      </c>
      <c r="AU619" s="228" t="s">
        <v>82</v>
      </c>
      <c r="AV619" s="14" t="s">
        <v>82</v>
      </c>
      <c r="AW619" s="14" t="s">
        <v>34</v>
      </c>
      <c r="AX619" s="14" t="s">
        <v>73</v>
      </c>
      <c r="AY619" s="228" t="s">
        <v>163</v>
      </c>
    </row>
    <row r="620" spans="2:51" s="14" customFormat="1" ht="11.25">
      <c r="B620" s="218"/>
      <c r="C620" s="219"/>
      <c r="D620" s="209" t="s">
        <v>173</v>
      </c>
      <c r="E620" s="220" t="s">
        <v>20</v>
      </c>
      <c r="F620" s="221" t="s">
        <v>402</v>
      </c>
      <c r="G620" s="219"/>
      <c r="H620" s="222">
        <v>0.54</v>
      </c>
      <c r="I620" s="223"/>
      <c r="J620" s="219"/>
      <c r="K620" s="219"/>
      <c r="L620" s="224"/>
      <c r="M620" s="225"/>
      <c r="N620" s="226"/>
      <c r="O620" s="226"/>
      <c r="P620" s="226"/>
      <c r="Q620" s="226"/>
      <c r="R620" s="226"/>
      <c r="S620" s="226"/>
      <c r="T620" s="227"/>
      <c r="AT620" s="228" t="s">
        <v>173</v>
      </c>
      <c r="AU620" s="228" t="s">
        <v>82</v>
      </c>
      <c r="AV620" s="14" t="s">
        <v>82</v>
      </c>
      <c r="AW620" s="14" t="s">
        <v>34</v>
      </c>
      <c r="AX620" s="14" t="s">
        <v>73</v>
      </c>
      <c r="AY620" s="228" t="s">
        <v>163</v>
      </c>
    </row>
    <row r="621" spans="2:51" s="14" customFormat="1" ht="11.25">
      <c r="B621" s="218"/>
      <c r="C621" s="219"/>
      <c r="D621" s="209" t="s">
        <v>173</v>
      </c>
      <c r="E621" s="220" t="s">
        <v>20</v>
      </c>
      <c r="F621" s="221" t="s">
        <v>403</v>
      </c>
      <c r="G621" s="219"/>
      <c r="H621" s="222">
        <v>41.540999999999997</v>
      </c>
      <c r="I621" s="223"/>
      <c r="J621" s="219"/>
      <c r="K621" s="219"/>
      <c r="L621" s="224"/>
      <c r="M621" s="225"/>
      <c r="N621" s="226"/>
      <c r="O621" s="226"/>
      <c r="P621" s="226"/>
      <c r="Q621" s="226"/>
      <c r="R621" s="226"/>
      <c r="S621" s="226"/>
      <c r="T621" s="227"/>
      <c r="AT621" s="228" t="s">
        <v>173</v>
      </c>
      <c r="AU621" s="228" t="s">
        <v>82</v>
      </c>
      <c r="AV621" s="14" t="s">
        <v>82</v>
      </c>
      <c r="AW621" s="14" t="s">
        <v>34</v>
      </c>
      <c r="AX621" s="14" t="s">
        <v>73</v>
      </c>
      <c r="AY621" s="228" t="s">
        <v>163</v>
      </c>
    </row>
    <row r="622" spans="2:51" s="14" customFormat="1" ht="11.25">
      <c r="B622" s="218"/>
      <c r="C622" s="219"/>
      <c r="D622" s="209" t="s">
        <v>173</v>
      </c>
      <c r="E622" s="220" t="s">
        <v>20</v>
      </c>
      <c r="F622" s="221" t="s">
        <v>404</v>
      </c>
      <c r="G622" s="219"/>
      <c r="H622" s="222">
        <v>-6.3040000000000003</v>
      </c>
      <c r="I622" s="223"/>
      <c r="J622" s="219"/>
      <c r="K622" s="219"/>
      <c r="L622" s="224"/>
      <c r="M622" s="225"/>
      <c r="N622" s="226"/>
      <c r="O622" s="226"/>
      <c r="P622" s="226"/>
      <c r="Q622" s="226"/>
      <c r="R622" s="226"/>
      <c r="S622" s="226"/>
      <c r="T622" s="227"/>
      <c r="AT622" s="228" t="s">
        <v>173</v>
      </c>
      <c r="AU622" s="228" t="s">
        <v>82</v>
      </c>
      <c r="AV622" s="14" t="s">
        <v>82</v>
      </c>
      <c r="AW622" s="14" t="s">
        <v>34</v>
      </c>
      <c r="AX622" s="14" t="s">
        <v>73</v>
      </c>
      <c r="AY622" s="228" t="s">
        <v>163</v>
      </c>
    </row>
    <row r="623" spans="2:51" s="14" customFormat="1" ht="11.25">
      <c r="B623" s="218"/>
      <c r="C623" s="219"/>
      <c r="D623" s="209" t="s">
        <v>173</v>
      </c>
      <c r="E623" s="220" t="s">
        <v>20</v>
      </c>
      <c r="F623" s="221" t="s">
        <v>405</v>
      </c>
      <c r="G623" s="219"/>
      <c r="H623" s="222">
        <v>22.7</v>
      </c>
      <c r="I623" s="223"/>
      <c r="J623" s="219"/>
      <c r="K623" s="219"/>
      <c r="L623" s="224"/>
      <c r="M623" s="225"/>
      <c r="N623" s="226"/>
      <c r="O623" s="226"/>
      <c r="P623" s="226"/>
      <c r="Q623" s="226"/>
      <c r="R623" s="226"/>
      <c r="S623" s="226"/>
      <c r="T623" s="227"/>
      <c r="AT623" s="228" t="s">
        <v>173</v>
      </c>
      <c r="AU623" s="228" t="s">
        <v>82</v>
      </c>
      <c r="AV623" s="14" t="s">
        <v>82</v>
      </c>
      <c r="AW623" s="14" t="s">
        <v>34</v>
      </c>
      <c r="AX623" s="14" t="s">
        <v>73</v>
      </c>
      <c r="AY623" s="228" t="s">
        <v>163</v>
      </c>
    </row>
    <row r="624" spans="2:51" s="14" customFormat="1" ht="11.25">
      <c r="B624" s="218"/>
      <c r="C624" s="219"/>
      <c r="D624" s="209" t="s">
        <v>173</v>
      </c>
      <c r="E624" s="220" t="s">
        <v>20</v>
      </c>
      <c r="F624" s="221" t="s">
        <v>387</v>
      </c>
      <c r="G624" s="219"/>
      <c r="H624" s="222">
        <v>-3.1520000000000001</v>
      </c>
      <c r="I624" s="223"/>
      <c r="J624" s="219"/>
      <c r="K624" s="219"/>
      <c r="L624" s="224"/>
      <c r="M624" s="225"/>
      <c r="N624" s="226"/>
      <c r="O624" s="226"/>
      <c r="P624" s="226"/>
      <c r="Q624" s="226"/>
      <c r="R624" s="226"/>
      <c r="S624" s="226"/>
      <c r="T624" s="227"/>
      <c r="AT624" s="228" t="s">
        <v>173</v>
      </c>
      <c r="AU624" s="228" t="s">
        <v>82</v>
      </c>
      <c r="AV624" s="14" t="s">
        <v>82</v>
      </c>
      <c r="AW624" s="14" t="s">
        <v>34</v>
      </c>
      <c r="AX624" s="14" t="s">
        <v>73</v>
      </c>
      <c r="AY624" s="228" t="s">
        <v>163</v>
      </c>
    </row>
    <row r="625" spans="2:51" s="14" customFormat="1" ht="11.25">
      <c r="B625" s="218"/>
      <c r="C625" s="219"/>
      <c r="D625" s="209" t="s">
        <v>173</v>
      </c>
      <c r="E625" s="220" t="s">
        <v>20</v>
      </c>
      <c r="F625" s="221" t="s">
        <v>406</v>
      </c>
      <c r="G625" s="219"/>
      <c r="H625" s="222">
        <v>-1.1819999999999999</v>
      </c>
      <c r="I625" s="223"/>
      <c r="J625" s="219"/>
      <c r="K625" s="219"/>
      <c r="L625" s="224"/>
      <c r="M625" s="225"/>
      <c r="N625" s="226"/>
      <c r="O625" s="226"/>
      <c r="P625" s="226"/>
      <c r="Q625" s="226"/>
      <c r="R625" s="226"/>
      <c r="S625" s="226"/>
      <c r="T625" s="227"/>
      <c r="AT625" s="228" t="s">
        <v>173</v>
      </c>
      <c r="AU625" s="228" t="s">
        <v>82</v>
      </c>
      <c r="AV625" s="14" t="s">
        <v>82</v>
      </c>
      <c r="AW625" s="14" t="s">
        <v>34</v>
      </c>
      <c r="AX625" s="14" t="s">
        <v>73</v>
      </c>
      <c r="AY625" s="228" t="s">
        <v>163</v>
      </c>
    </row>
    <row r="626" spans="2:51" s="16" customFormat="1" ht="11.25">
      <c r="B626" s="253"/>
      <c r="C626" s="254"/>
      <c r="D626" s="209" t="s">
        <v>173</v>
      </c>
      <c r="E626" s="255" t="s">
        <v>20</v>
      </c>
      <c r="F626" s="256" t="s">
        <v>407</v>
      </c>
      <c r="G626" s="254"/>
      <c r="H626" s="257">
        <v>298.10200000000009</v>
      </c>
      <c r="I626" s="258"/>
      <c r="J626" s="254"/>
      <c r="K626" s="254"/>
      <c r="L626" s="259"/>
      <c r="M626" s="260"/>
      <c r="N626" s="261"/>
      <c r="O626" s="261"/>
      <c r="P626" s="261"/>
      <c r="Q626" s="261"/>
      <c r="R626" s="261"/>
      <c r="S626" s="261"/>
      <c r="T626" s="262"/>
      <c r="AT626" s="263" t="s">
        <v>173</v>
      </c>
      <c r="AU626" s="263" t="s">
        <v>82</v>
      </c>
      <c r="AV626" s="16" t="s">
        <v>164</v>
      </c>
      <c r="AW626" s="16" t="s">
        <v>34</v>
      </c>
      <c r="AX626" s="16" t="s">
        <v>73</v>
      </c>
      <c r="AY626" s="263" t="s">
        <v>163</v>
      </c>
    </row>
    <row r="627" spans="2:51" s="13" customFormat="1" ht="11.25">
      <c r="B627" s="207"/>
      <c r="C627" s="208"/>
      <c r="D627" s="209" t="s">
        <v>173</v>
      </c>
      <c r="E627" s="210" t="s">
        <v>20</v>
      </c>
      <c r="F627" s="211" t="s">
        <v>313</v>
      </c>
      <c r="G627" s="208"/>
      <c r="H627" s="210" t="s">
        <v>20</v>
      </c>
      <c r="I627" s="212"/>
      <c r="J627" s="208"/>
      <c r="K627" s="208"/>
      <c r="L627" s="213"/>
      <c r="M627" s="214"/>
      <c r="N627" s="215"/>
      <c r="O627" s="215"/>
      <c r="P627" s="215"/>
      <c r="Q627" s="215"/>
      <c r="R627" s="215"/>
      <c r="S627" s="215"/>
      <c r="T627" s="216"/>
      <c r="AT627" s="217" t="s">
        <v>173</v>
      </c>
      <c r="AU627" s="217" t="s">
        <v>82</v>
      </c>
      <c r="AV627" s="13" t="s">
        <v>80</v>
      </c>
      <c r="AW627" s="13" t="s">
        <v>34</v>
      </c>
      <c r="AX627" s="13" t="s">
        <v>73</v>
      </c>
      <c r="AY627" s="217" t="s">
        <v>163</v>
      </c>
    </row>
    <row r="628" spans="2:51" s="14" customFormat="1" ht="11.25">
      <c r="B628" s="218"/>
      <c r="C628" s="219"/>
      <c r="D628" s="209" t="s">
        <v>173</v>
      </c>
      <c r="E628" s="220" t="s">
        <v>20</v>
      </c>
      <c r="F628" s="221" t="s">
        <v>408</v>
      </c>
      <c r="G628" s="219"/>
      <c r="H628" s="222">
        <v>94.05</v>
      </c>
      <c r="I628" s="223"/>
      <c r="J628" s="219"/>
      <c r="K628" s="219"/>
      <c r="L628" s="224"/>
      <c r="M628" s="225"/>
      <c r="N628" s="226"/>
      <c r="O628" s="226"/>
      <c r="P628" s="226"/>
      <c r="Q628" s="226"/>
      <c r="R628" s="226"/>
      <c r="S628" s="226"/>
      <c r="T628" s="227"/>
      <c r="AT628" s="228" t="s">
        <v>173</v>
      </c>
      <c r="AU628" s="228" t="s">
        <v>82</v>
      </c>
      <c r="AV628" s="14" t="s">
        <v>82</v>
      </c>
      <c r="AW628" s="14" t="s">
        <v>34</v>
      </c>
      <c r="AX628" s="14" t="s">
        <v>73</v>
      </c>
      <c r="AY628" s="228" t="s">
        <v>163</v>
      </c>
    </row>
    <row r="629" spans="2:51" s="14" customFormat="1" ht="11.25">
      <c r="B629" s="218"/>
      <c r="C629" s="219"/>
      <c r="D629" s="209" t="s">
        <v>173</v>
      </c>
      <c r="E629" s="220" t="s">
        <v>20</v>
      </c>
      <c r="F629" s="221" t="s">
        <v>409</v>
      </c>
      <c r="G629" s="219"/>
      <c r="H629" s="222">
        <v>345.6</v>
      </c>
      <c r="I629" s="223"/>
      <c r="J629" s="219"/>
      <c r="K629" s="219"/>
      <c r="L629" s="224"/>
      <c r="M629" s="225"/>
      <c r="N629" s="226"/>
      <c r="O629" s="226"/>
      <c r="P629" s="226"/>
      <c r="Q629" s="226"/>
      <c r="R629" s="226"/>
      <c r="S629" s="226"/>
      <c r="T629" s="227"/>
      <c r="AT629" s="228" t="s">
        <v>173</v>
      </c>
      <c r="AU629" s="228" t="s">
        <v>82</v>
      </c>
      <c r="AV629" s="14" t="s">
        <v>82</v>
      </c>
      <c r="AW629" s="14" t="s">
        <v>34</v>
      </c>
      <c r="AX629" s="14" t="s">
        <v>73</v>
      </c>
      <c r="AY629" s="228" t="s">
        <v>163</v>
      </c>
    </row>
    <row r="630" spans="2:51" s="14" customFormat="1" ht="11.25">
      <c r="B630" s="218"/>
      <c r="C630" s="219"/>
      <c r="D630" s="209" t="s">
        <v>173</v>
      </c>
      <c r="E630" s="220" t="s">
        <v>20</v>
      </c>
      <c r="F630" s="221" t="s">
        <v>410</v>
      </c>
      <c r="G630" s="219"/>
      <c r="H630" s="222">
        <v>1107</v>
      </c>
      <c r="I630" s="223"/>
      <c r="J630" s="219"/>
      <c r="K630" s="219"/>
      <c r="L630" s="224"/>
      <c r="M630" s="225"/>
      <c r="N630" s="226"/>
      <c r="O630" s="226"/>
      <c r="P630" s="226"/>
      <c r="Q630" s="226"/>
      <c r="R630" s="226"/>
      <c r="S630" s="226"/>
      <c r="T630" s="227"/>
      <c r="AT630" s="228" t="s">
        <v>173</v>
      </c>
      <c r="AU630" s="228" t="s">
        <v>82</v>
      </c>
      <c r="AV630" s="14" t="s">
        <v>82</v>
      </c>
      <c r="AW630" s="14" t="s">
        <v>34</v>
      </c>
      <c r="AX630" s="14" t="s">
        <v>73</v>
      </c>
      <c r="AY630" s="228" t="s">
        <v>163</v>
      </c>
    </row>
    <row r="631" spans="2:51" s="14" customFormat="1" ht="11.25">
      <c r="B631" s="218"/>
      <c r="C631" s="219"/>
      <c r="D631" s="209" t="s">
        <v>173</v>
      </c>
      <c r="E631" s="220" t="s">
        <v>20</v>
      </c>
      <c r="F631" s="221" t="s">
        <v>411</v>
      </c>
      <c r="G631" s="219"/>
      <c r="H631" s="222">
        <v>99.75</v>
      </c>
      <c r="I631" s="223"/>
      <c r="J631" s="219"/>
      <c r="K631" s="219"/>
      <c r="L631" s="224"/>
      <c r="M631" s="225"/>
      <c r="N631" s="226"/>
      <c r="O631" s="226"/>
      <c r="P631" s="226"/>
      <c r="Q631" s="226"/>
      <c r="R631" s="226"/>
      <c r="S631" s="226"/>
      <c r="T631" s="227"/>
      <c r="AT631" s="228" t="s">
        <v>173</v>
      </c>
      <c r="AU631" s="228" t="s">
        <v>82</v>
      </c>
      <c r="AV631" s="14" t="s">
        <v>82</v>
      </c>
      <c r="AW631" s="14" t="s">
        <v>34</v>
      </c>
      <c r="AX631" s="14" t="s">
        <v>73</v>
      </c>
      <c r="AY631" s="228" t="s">
        <v>163</v>
      </c>
    </row>
    <row r="632" spans="2:51" s="14" customFormat="1" ht="11.25">
      <c r="B632" s="218"/>
      <c r="C632" s="219"/>
      <c r="D632" s="209" t="s">
        <v>173</v>
      </c>
      <c r="E632" s="220" t="s">
        <v>20</v>
      </c>
      <c r="F632" s="221" t="s">
        <v>412</v>
      </c>
      <c r="G632" s="219"/>
      <c r="H632" s="222">
        <v>50.825000000000003</v>
      </c>
      <c r="I632" s="223"/>
      <c r="J632" s="219"/>
      <c r="K632" s="219"/>
      <c r="L632" s="224"/>
      <c r="M632" s="225"/>
      <c r="N632" s="226"/>
      <c r="O632" s="226"/>
      <c r="P632" s="226"/>
      <c r="Q632" s="226"/>
      <c r="R632" s="226"/>
      <c r="S632" s="226"/>
      <c r="T632" s="227"/>
      <c r="AT632" s="228" t="s">
        <v>173</v>
      </c>
      <c r="AU632" s="228" t="s">
        <v>82</v>
      </c>
      <c r="AV632" s="14" t="s">
        <v>82</v>
      </c>
      <c r="AW632" s="14" t="s">
        <v>34</v>
      </c>
      <c r="AX632" s="14" t="s">
        <v>73</v>
      </c>
      <c r="AY632" s="228" t="s">
        <v>163</v>
      </c>
    </row>
    <row r="633" spans="2:51" s="14" customFormat="1" ht="11.25">
      <c r="B633" s="218"/>
      <c r="C633" s="219"/>
      <c r="D633" s="209" t="s">
        <v>173</v>
      </c>
      <c r="E633" s="220" t="s">
        <v>20</v>
      </c>
      <c r="F633" s="221" t="s">
        <v>413</v>
      </c>
      <c r="G633" s="219"/>
      <c r="H633" s="222">
        <v>52.25</v>
      </c>
      <c r="I633" s="223"/>
      <c r="J633" s="219"/>
      <c r="K633" s="219"/>
      <c r="L633" s="224"/>
      <c r="M633" s="225"/>
      <c r="N633" s="226"/>
      <c r="O633" s="226"/>
      <c r="P633" s="226"/>
      <c r="Q633" s="226"/>
      <c r="R633" s="226"/>
      <c r="S633" s="226"/>
      <c r="T633" s="227"/>
      <c r="AT633" s="228" t="s">
        <v>173</v>
      </c>
      <c r="AU633" s="228" t="s">
        <v>82</v>
      </c>
      <c r="AV633" s="14" t="s">
        <v>82</v>
      </c>
      <c r="AW633" s="14" t="s">
        <v>34</v>
      </c>
      <c r="AX633" s="14" t="s">
        <v>73</v>
      </c>
      <c r="AY633" s="228" t="s">
        <v>163</v>
      </c>
    </row>
    <row r="634" spans="2:51" s="14" customFormat="1" ht="11.25">
      <c r="B634" s="218"/>
      <c r="C634" s="219"/>
      <c r="D634" s="209" t="s">
        <v>173</v>
      </c>
      <c r="E634" s="220" t="s">
        <v>20</v>
      </c>
      <c r="F634" s="221" t="s">
        <v>414</v>
      </c>
      <c r="G634" s="219"/>
      <c r="H634" s="222">
        <v>703</v>
      </c>
      <c r="I634" s="223"/>
      <c r="J634" s="219"/>
      <c r="K634" s="219"/>
      <c r="L634" s="224"/>
      <c r="M634" s="225"/>
      <c r="N634" s="226"/>
      <c r="O634" s="226"/>
      <c r="P634" s="226"/>
      <c r="Q634" s="226"/>
      <c r="R634" s="226"/>
      <c r="S634" s="226"/>
      <c r="T634" s="227"/>
      <c r="AT634" s="228" t="s">
        <v>173</v>
      </c>
      <c r="AU634" s="228" t="s">
        <v>82</v>
      </c>
      <c r="AV634" s="14" t="s">
        <v>82</v>
      </c>
      <c r="AW634" s="14" t="s">
        <v>34</v>
      </c>
      <c r="AX634" s="14" t="s">
        <v>73</v>
      </c>
      <c r="AY634" s="228" t="s">
        <v>163</v>
      </c>
    </row>
    <row r="635" spans="2:51" s="14" customFormat="1" ht="11.25">
      <c r="B635" s="218"/>
      <c r="C635" s="219"/>
      <c r="D635" s="209" t="s">
        <v>173</v>
      </c>
      <c r="E635" s="220" t="s">
        <v>20</v>
      </c>
      <c r="F635" s="221" t="s">
        <v>415</v>
      </c>
      <c r="G635" s="219"/>
      <c r="H635" s="222">
        <v>32.774999999999999</v>
      </c>
      <c r="I635" s="223"/>
      <c r="J635" s="219"/>
      <c r="K635" s="219"/>
      <c r="L635" s="224"/>
      <c r="M635" s="225"/>
      <c r="N635" s="226"/>
      <c r="O635" s="226"/>
      <c r="P635" s="226"/>
      <c r="Q635" s="226"/>
      <c r="R635" s="226"/>
      <c r="S635" s="226"/>
      <c r="T635" s="227"/>
      <c r="AT635" s="228" t="s">
        <v>173</v>
      </c>
      <c r="AU635" s="228" t="s">
        <v>82</v>
      </c>
      <c r="AV635" s="14" t="s">
        <v>82</v>
      </c>
      <c r="AW635" s="14" t="s">
        <v>34</v>
      </c>
      <c r="AX635" s="14" t="s">
        <v>73</v>
      </c>
      <c r="AY635" s="228" t="s">
        <v>163</v>
      </c>
    </row>
    <row r="636" spans="2:51" s="14" customFormat="1" ht="11.25">
      <c r="B636" s="218"/>
      <c r="C636" s="219"/>
      <c r="D636" s="209" t="s">
        <v>173</v>
      </c>
      <c r="E636" s="220" t="s">
        <v>20</v>
      </c>
      <c r="F636" s="221" t="s">
        <v>416</v>
      </c>
      <c r="G636" s="219"/>
      <c r="H636" s="222">
        <v>72.2</v>
      </c>
      <c r="I636" s="223"/>
      <c r="J636" s="219"/>
      <c r="K636" s="219"/>
      <c r="L636" s="224"/>
      <c r="M636" s="225"/>
      <c r="N636" s="226"/>
      <c r="O636" s="226"/>
      <c r="P636" s="226"/>
      <c r="Q636" s="226"/>
      <c r="R636" s="226"/>
      <c r="S636" s="226"/>
      <c r="T636" s="227"/>
      <c r="AT636" s="228" t="s">
        <v>173</v>
      </c>
      <c r="AU636" s="228" t="s">
        <v>82</v>
      </c>
      <c r="AV636" s="14" t="s">
        <v>82</v>
      </c>
      <c r="AW636" s="14" t="s">
        <v>34</v>
      </c>
      <c r="AX636" s="14" t="s">
        <v>73</v>
      </c>
      <c r="AY636" s="228" t="s">
        <v>163</v>
      </c>
    </row>
    <row r="637" spans="2:51" s="13" customFormat="1" ht="11.25">
      <c r="B637" s="207"/>
      <c r="C637" s="208"/>
      <c r="D637" s="209" t="s">
        <v>173</v>
      </c>
      <c r="E637" s="210" t="s">
        <v>20</v>
      </c>
      <c r="F637" s="211" t="s">
        <v>418</v>
      </c>
      <c r="G637" s="208"/>
      <c r="H637" s="210" t="s">
        <v>20</v>
      </c>
      <c r="I637" s="212"/>
      <c r="J637" s="208"/>
      <c r="K637" s="208"/>
      <c r="L637" s="213"/>
      <c r="M637" s="214"/>
      <c r="N637" s="215"/>
      <c r="O637" s="215"/>
      <c r="P637" s="215"/>
      <c r="Q637" s="215"/>
      <c r="R637" s="215"/>
      <c r="S637" s="215"/>
      <c r="T637" s="216"/>
      <c r="AT637" s="217" t="s">
        <v>173</v>
      </c>
      <c r="AU637" s="217" t="s">
        <v>82</v>
      </c>
      <c r="AV637" s="13" t="s">
        <v>80</v>
      </c>
      <c r="AW637" s="13" t="s">
        <v>34</v>
      </c>
      <c r="AX637" s="13" t="s">
        <v>73</v>
      </c>
      <c r="AY637" s="217" t="s">
        <v>163</v>
      </c>
    </row>
    <row r="638" spans="2:51" s="14" customFormat="1" ht="11.25">
      <c r="B638" s="218"/>
      <c r="C638" s="219"/>
      <c r="D638" s="209" t="s">
        <v>173</v>
      </c>
      <c r="E638" s="220" t="s">
        <v>20</v>
      </c>
      <c r="F638" s="221" t="s">
        <v>419</v>
      </c>
      <c r="G638" s="219"/>
      <c r="H638" s="222">
        <v>97.6</v>
      </c>
      <c r="I638" s="223"/>
      <c r="J638" s="219"/>
      <c r="K638" s="219"/>
      <c r="L638" s="224"/>
      <c r="M638" s="225"/>
      <c r="N638" s="226"/>
      <c r="O638" s="226"/>
      <c r="P638" s="226"/>
      <c r="Q638" s="226"/>
      <c r="R638" s="226"/>
      <c r="S638" s="226"/>
      <c r="T638" s="227"/>
      <c r="AT638" s="228" t="s">
        <v>173</v>
      </c>
      <c r="AU638" s="228" t="s">
        <v>82</v>
      </c>
      <c r="AV638" s="14" t="s">
        <v>82</v>
      </c>
      <c r="AW638" s="14" t="s">
        <v>34</v>
      </c>
      <c r="AX638" s="14" t="s">
        <v>73</v>
      </c>
      <c r="AY638" s="228" t="s">
        <v>163</v>
      </c>
    </row>
    <row r="639" spans="2:51" s="14" customFormat="1" ht="11.25">
      <c r="B639" s="218"/>
      <c r="C639" s="219"/>
      <c r="D639" s="209" t="s">
        <v>173</v>
      </c>
      <c r="E639" s="220" t="s">
        <v>20</v>
      </c>
      <c r="F639" s="221" t="s">
        <v>420</v>
      </c>
      <c r="G639" s="219"/>
      <c r="H639" s="222">
        <v>12.6</v>
      </c>
      <c r="I639" s="223"/>
      <c r="J639" s="219"/>
      <c r="K639" s="219"/>
      <c r="L639" s="224"/>
      <c r="M639" s="225"/>
      <c r="N639" s="226"/>
      <c r="O639" s="226"/>
      <c r="P639" s="226"/>
      <c r="Q639" s="226"/>
      <c r="R639" s="226"/>
      <c r="S639" s="226"/>
      <c r="T639" s="227"/>
      <c r="AT639" s="228" t="s">
        <v>173</v>
      </c>
      <c r="AU639" s="228" t="s">
        <v>82</v>
      </c>
      <c r="AV639" s="14" t="s">
        <v>82</v>
      </c>
      <c r="AW639" s="14" t="s">
        <v>34</v>
      </c>
      <c r="AX639" s="14" t="s">
        <v>73</v>
      </c>
      <c r="AY639" s="228" t="s">
        <v>163</v>
      </c>
    </row>
    <row r="640" spans="2:51" s="14" customFormat="1" ht="11.25">
      <c r="B640" s="218"/>
      <c r="C640" s="219"/>
      <c r="D640" s="209" t="s">
        <v>173</v>
      </c>
      <c r="E640" s="220" t="s">
        <v>20</v>
      </c>
      <c r="F640" s="221" t="s">
        <v>421</v>
      </c>
      <c r="G640" s="219"/>
      <c r="H640" s="222">
        <v>13.65</v>
      </c>
      <c r="I640" s="223"/>
      <c r="J640" s="219"/>
      <c r="K640" s="219"/>
      <c r="L640" s="224"/>
      <c r="M640" s="225"/>
      <c r="N640" s="226"/>
      <c r="O640" s="226"/>
      <c r="P640" s="226"/>
      <c r="Q640" s="226"/>
      <c r="R640" s="226"/>
      <c r="S640" s="226"/>
      <c r="T640" s="227"/>
      <c r="AT640" s="228" t="s">
        <v>173</v>
      </c>
      <c r="AU640" s="228" t="s">
        <v>82</v>
      </c>
      <c r="AV640" s="14" t="s">
        <v>82</v>
      </c>
      <c r="AW640" s="14" t="s">
        <v>34</v>
      </c>
      <c r="AX640" s="14" t="s">
        <v>73</v>
      </c>
      <c r="AY640" s="228" t="s">
        <v>163</v>
      </c>
    </row>
    <row r="641" spans="2:51" s="14" customFormat="1" ht="11.25">
      <c r="B641" s="218"/>
      <c r="C641" s="219"/>
      <c r="D641" s="209" t="s">
        <v>173</v>
      </c>
      <c r="E641" s="220" t="s">
        <v>20</v>
      </c>
      <c r="F641" s="221" t="s">
        <v>422</v>
      </c>
      <c r="G641" s="219"/>
      <c r="H641" s="222">
        <v>32.770000000000003</v>
      </c>
      <c r="I641" s="223"/>
      <c r="J641" s="219"/>
      <c r="K641" s="219"/>
      <c r="L641" s="224"/>
      <c r="M641" s="225"/>
      <c r="N641" s="226"/>
      <c r="O641" s="226"/>
      <c r="P641" s="226"/>
      <c r="Q641" s="226"/>
      <c r="R641" s="226"/>
      <c r="S641" s="226"/>
      <c r="T641" s="227"/>
      <c r="AT641" s="228" t="s">
        <v>173</v>
      </c>
      <c r="AU641" s="228" t="s">
        <v>82</v>
      </c>
      <c r="AV641" s="14" t="s">
        <v>82</v>
      </c>
      <c r="AW641" s="14" t="s">
        <v>34</v>
      </c>
      <c r="AX641" s="14" t="s">
        <v>73</v>
      </c>
      <c r="AY641" s="228" t="s">
        <v>163</v>
      </c>
    </row>
    <row r="642" spans="2:51" s="14" customFormat="1" ht="11.25">
      <c r="B642" s="218"/>
      <c r="C642" s="219"/>
      <c r="D642" s="209" t="s">
        <v>173</v>
      </c>
      <c r="E642" s="220" t="s">
        <v>20</v>
      </c>
      <c r="F642" s="221" t="s">
        <v>423</v>
      </c>
      <c r="G642" s="219"/>
      <c r="H642" s="222">
        <v>75.98</v>
      </c>
      <c r="I642" s="223"/>
      <c r="J642" s="219"/>
      <c r="K642" s="219"/>
      <c r="L642" s="224"/>
      <c r="M642" s="225"/>
      <c r="N642" s="226"/>
      <c r="O642" s="226"/>
      <c r="P642" s="226"/>
      <c r="Q642" s="226"/>
      <c r="R642" s="226"/>
      <c r="S642" s="226"/>
      <c r="T642" s="227"/>
      <c r="AT642" s="228" t="s">
        <v>173</v>
      </c>
      <c r="AU642" s="228" t="s">
        <v>82</v>
      </c>
      <c r="AV642" s="14" t="s">
        <v>82</v>
      </c>
      <c r="AW642" s="14" t="s">
        <v>34</v>
      </c>
      <c r="AX642" s="14" t="s">
        <v>73</v>
      </c>
      <c r="AY642" s="228" t="s">
        <v>163</v>
      </c>
    </row>
    <row r="643" spans="2:51" s="16" customFormat="1" ht="11.25">
      <c r="B643" s="253"/>
      <c r="C643" s="254"/>
      <c r="D643" s="209" t="s">
        <v>173</v>
      </c>
      <c r="E643" s="255" t="s">
        <v>20</v>
      </c>
      <c r="F643" s="256" t="s">
        <v>407</v>
      </c>
      <c r="G643" s="254"/>
      <c r="H643" s="257">
        <v>2790.05</v>
      </c>
      <c r="I643" s="258"/>
      <c r="J643" s="254"/>
      <c r="K643" s="254"/>
      <c r="L643" s="259"/>
      <c r="M643" s="260"/>
      <c r="N643" s="261"/>
      <c r="O643" s="261"/>
      <c r="P643" s="261"/>
      <c r="Q643" s="261"/>
      <c r="R643" s="261"/>
      <c r="S643" s="261"/>
      <c r="T643" s="262"/>
      <c r="AT643" s="263" t="s">
        <v>173</v>
      </c>
      <c r="AU643" s="263" t="s">
        <v>82</v>
      </c>
      <c r="AV643" s="16" t="s">
        <v>164</v>
      </c>
      <c r="AW643" s="16" t="s">
        <v>34</v>
      </c>
      <c r="AX643" s="16" t="s">
        <v>73</v>
      </c>
      <c r="AY643" s="263" t="s">
        <v>163</v>
      </c>
    </row>
    <row r="644" spans="2:51" s="13" customFormat="1" ht="11.25">
      <c r="B644" s="207"/>
      <c r="C644" s="208"/>
      <c r="D644" s="209" t="s">
        <v>173</v>
      </c>
      <c r="E644" s="210" t="s">
        <v>20</v>
      </c>
      <c r="F644" s="211" t="s">
        <v>316</v>
      </c>
      <c r="G644" s="208"/>
      <c r="H644" s="210" t="s">
        <v>20</v>
      </c>
      <c r="I644" s="212"/>
      <c r="J644" s="208"/>
      <c r="K644" s="208"/>
      <c r="L644" s="213"/>
      <c r="M644" s="214"/>
      <c r="N644" s="215"/>
      <c r="O644" s="215"/>
      <c r="P644" s="215"/>
      <c r="Q644" s="215"/>
      <c r="R644" s="215"/>
      <c r="S644" s="215"/>
      <c r="T644" s="216"/>
      <c r="AT644" s="217" t="s">
        <v>173</v>
      </c>
      <c r="AU644" s="217" t="s">
        <v>82</v>
      </c>
      <c r="AV644" s="13" t="s">
        <v>80</v>
      </c>
      <c r="AW644" s="13" t="s">
        <v>34</v>
      </c>
      <c r="AX644" s="13" t="s">
        <v>73</v>
      </c>
      <c r="AY644" s="217" t="s">
        <v>163</v>
      </c>
    </row>
    <row r="645" spans="2:51" s="14" customFormat="1" ht="11.25">
      <c r="B645" s="218"/>
      <c r="C645" s="219"/>
      <c r="D645" s="209" t="s">
        <v>173</v>
      </c>
      <c r="E645" s="220" t="s">
        <v>20</v>
      </c>
      <c r="F645" s="221" t="s">
        <v>424</v>
      </c>
      <c r="G645" s="219"/>
      <c r="H645" s="222">
        <v>45.5</v>
      </c>
      <c r="I645" s="223"/>
      <c r="J645" s="219"/>
      <c r="K645" s="219"/>
      <c r="L645" s="224"/>
      <c r="M645" s="225"/>
      <c r="N645" s="226"/>
      <c r="O645" s="226"/>
      <c r="P645" s="226"/>
      <c r="Q645" s="226"/>
      <c r="R645" s="226"/>
      <c r="S645" s="226"/>
      <c r="T645" s="227"/>
      <c r="AT645" s="228" t="s">
        <v>173</v>
      </c>
      <c r="AU645" s="228" t="s">
        <v>82</v>
      </c>
      <c r="AV645" s="14" t="s">
        <v>82</v>
      </c>
      <c r="AW645" s="14" t="s">
        <v>34</v>
      </c>
      <c r="AX645" s="14" t="s">
        <v>73</v>
      </c>
      <c r="AY645" s="228" t="s">
        <v>163</v>
      </c>
    </row>
    <row r="646" spans="2:51" s="14" customFormat="1" ht="11.25">
      <c r="B646" s="218"/>
      <c r="C646" s="219"/>
      <c r="D646" s="209" t="s">
        <v>173</v>
      </c>
      <c r="E646" s="220" t="s">
        <v>20</v>
      </c>
      <c r="F646" s="221" t="s">
        <v>425</v>
      </c>
      <c r="G646" s="219"/>
      <c r="H646" s="222">
        <v>166.6</v>
      </c>
      <c r="I646" s="223"/>
      <c r="J646" s="219"/>
      <c r="K646" s="219"/>
      <c r="L646" s="224"/>
      <c r="M646" s="225"/>
      <c r="N646" s="226"/>
      <c r="O646" s="226"/>
      <c r="P646" s="226"/>
      <c r="Q646" s="226"/>
      <c r="R646" s="226"/>
      <c r="S646" s="226"/>
      <c r="T646" s="227"/>
      <c r="AT646" s="228" t="s">
        <v>173</v>
      </c>
      <c r="AU646" s="228" t="s">
        <v>82</v>
      </c>
      <c r="AV646" s="14" t="s">
        <v>82</v>
      </c>
      <c r="AW646" s="14" t="s">
        <v>34</v>
      </c>
      <c r="AX646" s="14" t="s">
        <v>73</v>
      </c>
      <c r="AY646" s="228" t="s">
        <v>163</v>
      </c>
    </row>
    <row r="647" spans="2:51" s="14" customFormat="1" ht="11.25">
      <c r="B647" s="218"/>
      <c r="C647" s="219"/>
      <c r="D647" s="209" t="s">
        <v>173</v>
      </c>
      <c r="E647" s="220" t="s">
        <v>20</v>
      </c>
      <c r="F647" s="221" t="s">
        <v>426</v>
      </c>
      <c r="G647" s="219"/>
      <c r="H647" s="222">
        <v>78.05</v>
      </c>
      <c r="I647" s="223"/>
      <c r="J647" s="219"/>
      <c r="K647" s="219"/>
      <c r="L647" s="224"/>
      <c r="M647" s="225"/>
      <c r="N647" s="226"/>
      <c r="O647" s="226"/>
      <c r="P647" s="226"/>
      <c r="Q647" s="226"/>
      <c r="R647" s="226"/>
      <c r="S647" s="226"/>
      <c r="T647" s="227"/>
      <c r="AT647" s="228" t="s">
        <v>173</v>
      </c>
      <c r="AU647" s="228" t="s">
        <v>82</v>
      </c>
      <c r="AV647" s="14" t="s">
        <v>82</v>
      </c>
      <c r="AW647" s="14" t="s">
        <v>34</v>
      </c>
      <c r="AX647" s="14" t="s">
        <v>73</v>
      </c>
      <c r="AY647" s="228" t="s">
        <v>163</v>
      </c>
    </row>
    <row r="648" spans="2:51" s="14" customFormat="1" ht="11.25">
      <c r="B648" s="218"/>
      <c r="C648" s="219"/>
      <c r="D648" s="209" t="s">
        <v>173</v>
      </c>
      <c r="E648" s="220" t="s">
        <v>20</v>
      </c>
      <c r="F648" s="221" t="s">
        <v>427</v>
      </c>
      <c r="G648" s="219"/>
      <c r="H648" s="222">
        <v>74.900000000000006</v>
      </c>
      <c r="I648" s="223"/>
      <c r="J648" s="219"/>
      <c r="K648" s="219"/>
      <c r="L648" s="224"/>
      <c r="M648" s="225"/>
      <c r="N648" s="226"/>
      <c r="O648" s="226"/>
      <c r="P648" s="226"/>
      <c r="Q648" s="226"/>
      <c r="R648" s="226"/>
      <c r="S648" s="226"/>
      <c r="T648" s="227"/>
      <c r="AT648" s="228" t="s">
        <v>173</v>
      </c>
      <c r="AU648" s="228" t="s">
        <v>82</v>
      </c>
      <c r="AV648" s="14" t="s">
        <v>82</v>
      </c>
      <c r="AW648" s="14" t="s">
        <v>34</v>
      </c>
      <c r="AX648" s="14" t="s">
        <v>73</v>
      </c>
      <c r="AY648" s="228" t="s">
        <v>163</v>
      </c>
    </row>
    <row r="649" spans="2:51" s="14" customFormat="1" ht="11.25">
      <c r="B649" s="218"/>
      <c r="C649" s="219"/>
      <c r="D649" s="209" t="s">
        <v>173</v>
      </c>
      <c r="E649" s="220" t="s">
        <v>20</v>
      </c>
      <c r="F649" s="221" t="s">
        <v>428</v>
      </c>
      <c r="G649" s="219"/>
      <c r="H649" s="222">
        <v>42.7</v>
      </c>
      <c r="I649" s="223"/>
      <c r="J649" s="219"/>
      <c r="K649" s="219"/>
      <c r="L649" s="224"/>
      <c r="M649" s="225"/>
      <c r="N649" s="226"/>
      <c r="O649" s="226"/>
      <c r="P649" s="226"/>
      <c r="Q649" s="226"/>
      <c r="R649" s="226"/>
      <c r="S649" s="226"/>
      <c r="T649" s="227"/>
      <c r="AT649" s="228" t="s">
        <v>173</v>
      </c>
      <c r="AU649" s="228" t="s">
        <v>82</v>
      </c>
      <c r="AV649" s="14" t="s">
        <v>82</v>
      </c>
      <c r="AW649" s="14" t="s">
        <v>34</v>
      </c>
      <c r="AX649" s="14" t="s">
        <v>73</v>
      </c>
      <c r="AY649" s="228" t="s">
        <v>163</v>
      </c>
    </row>
    <row r="650" spans="2:51" s="14" customFormat="1" ht="11.25">
      <c r="B650" s="218"/>
      <c r="C650" s="219"/>
      <c r="D650" s="209" t="s">
        <v>173</v>
      </c>
      <c r="E650" s="220" t="s">
        <v>20</v>
      </c>
      <c r="F650" s="221" t="s">
        <v>429</v>
      </c>
      <c r="G650" s="219"/>
      <c r="H650" s="222">
        <v>59.85</v>
      </c>
      <c r="I650" s="223"/>
      <c r="J650" s="219"/>
      <c r="K650" s="219"/>
      <c r="L650" s="224"/>
      <c r="M650" s="225"/>
      <c r="N650" s="226"/>
      <c r="O650" s="226"/>
      <c r="P650" s="226"/>
      <c r="Q650" s="226"/>
      <c r="R650" s="226"/>
      <c r="S650" s="226"/>
      <c r="T650" s="227"/>
      <c r="AT650" s="228" t="s">
        <v>173</v>
      </c>
      <c r="AU650" s="228" t="s">
        <v>82</v>
      </c>
      <c r="AV650" s="14" t="s">
        <v>82</v>
      </c>
      <c r="AW650" s="14" t="s">
        <v>34</v>
      </c>
      <c r="AX650" s="14" t="s">
        <v>73</v>
      </c>
      <c r="AY650" s="228" t="s">
        <v>163</v>
      </c>
    </row>
    <row r="651" spans="2:51" s="14" customFormat="1" ht="11.25">
      <c r="B651" s="218"/>
      <c r="C651" s="219"/>
      <c r="D651" s="209" t="s">
        <v>173</v>
      </c>
      <c r="E651" s="220" t="s">
        <v>20</v>
      </c>
      <c r="F651" s="221" t="s">
        <v>430</v>
      </c>
      <c r="G651" s="219"/>
      <c r="H651" s="222">
        <v>70.7</v>
      </c>
      <c r="I651" s="223"/>
      <c r="J651" s="219"/>
      <c r="K651" s="219"/>
      <c r="L651" s="224"/>
      <c r="M651" s="225"/>
      <c r="N651" s="226"/>
      <c r="O651" s="226"/>
      <c r="P651" s="226"/>
      <c r="Q651" s="226"/>
      <c r="R651" s="226"/>
      <c r="S651" s="226"/>
      <c r="T651" s="227"/>
      <c r="AT651" s="228" t="s">
        <v>173</v>
      </c>
      <c r="AU651" s="228" t="s">
        <v>82</v>
      </c>
      <c r="AV651" s="14" t="s">
        <v>82</v>
      </c>
      <c r="AW651" s="14" t="s">
        <v>34</v>
      </c>
      <c r="AX651" s="14" t="s">
        <v>73</v>
      </c>
      <c r="AY651" s="228" t="s">
        <v>163</v>
      </c>
    </row>
    <row r="652" spans="2:51" s="14" customFormat="1" ht="11.25">
      <c r="B652" s="218"/>
      <c r="C652" s="219"/>
      <c r="D652" s="209" t="s">
        <v>173</v>
      </c>
      <c r="E652" s="220" t="s">
        <v>20</v>
      </c>
      <c r="F652" s="221" t="s">
        <v>431</v>
      </c>
      <c r="G652" s="219"/>
      <c r="H652" s="222">
        <v>51.8</v>
      </c>
      <c r="I652" s="223"/>
      <c r="J652" s="219"/>
      <c r="K652" s="219"/>
      <c r="L652" s="224"/>
      <c r="M652" s="225"/>
      <c r="N652" s="226"/>
      <c r="O652" s="226"/>
      <c r="P652" s="226"/>
      <c r="Q652" s="226"/>
      <c r="R652" s="226"/>
      <c r="S652" s="226"/>
      <c r="T652" s="227"/>
      <c r="AT652" s="228" t="s">
        <v>173</v>
      </c>
      <c r="AU652" s="228" t="s">
        <v>82</v>
      </c>
      <c r="AV652" s="14" t="s">
        <v>82</v>
      </c>
      <c r="AW652" s="14" t="s">
        <v>34</v>
      </c>
      <c r="AX652" s="14" t="s">
        <v>73</v>
      </c>
      <c r="AY652" s="228" t="s">
        <v>163</v>
      </c>
    </row>
    <row r="653" spans="2:51" s="14" customFormat="1" ht="11.25">
      <c r="B653" s="218"/>
      <c r="C653" s="219"/>
      <c r="D653" s="209" t="s">
        <v>173</v>
      </c>
      <c r="E653" s="220" t="s">
        <v>20</v>
      </c>
      <c r="F653" s="221" t="s">
        <v>432</v>
      </c>
      <c r="G653" s="219"/>
      <c r="H653" s="222">
        <v>266</v>
      </c>
      <c r="I653" s="223"/>
      <c r="J653" s="219"/>
      <c r="K653" s="219"/>
      <c r="L653" s="224"/>
      <c r="M653" s="225"/>
      <c r="N653" s="226"/>
      <c r="O653" s="226"/>
      <c r="P653" s="226"/>
      <c r="Q653" s="226"/>
      <c r="R653" s="226"/>
      <c r="S653" s="226"/>
      <c r="T653" s="227"/>
      <c r="AT653" s="228" t="s">
        <v>173</v>
      </c>
      <c r="AU653" s="228" t="s">
        <v>82</v>
      </c>
      <c r="AV653" s="14" t="s">
        <v>82</v>
      </c>
      <c r="AW653" s="14" t="s">
        <v>34</v>
      </c>
      <c r="AX653" s="14" t="s">
        <v>73</v>
      </c>
      <c r="AY653" s="228" t="s">
        <v>163</v>
      </c>
    </row>
    <row r="654" spans="2:51" s="14" customFormat="1" ht="11.25">
      <c r="B654" s="218"/>
      <c r="C654" s="219"/>
      <c r="D654" s="209" t="s">
        <v>173</v>
      </c>
      <c r="E654" s="220" t="s">
        <v>20</v>
      </c>
      <c r="F654" s="221" t="s">
        <v>433</v>
      </c>
      <c r="G654" s="219"/>
      <c r="H654" s="222">
        <v>164.15</v>
      </c>
      <c r="I654" s="223"/>
      <c r="J654" s="219"/>
      <c r="K654" s="219"/>
      <c r="L654" s="224"/>
      <c r="M654" s="225"/>
      <c r="N654" s="226"/>
      <c r="O654" s="226"/>
      <c r="P654" s="226"/>
      <c r="Q654" s="226"/>
      <c r="R654" s="226"/>
      <c r="S654" s="226"/>
      <c r="T654" s="227"/>
      <c r="AT654" s="228" t="s">
        <v>173</v>
      </c>
      <c r="AU654" s="228" t="s">
        <v>82</v>
      </c>
      <c r="AV654" s="14" t="s">
        <v>82</v>
      </c>
      <c r="AW654" s="14" t="s">
        <v>34</v>
      </c>
      <c r="AX654" s="14" t="s">
        <v>73</v>
      </c>
      <c r="AY654" s="228" t="s">
        <v>163</v>
      </c>
    </row>
    <row r="655" spans="2:51" s="14" customFormat="1" ht="11.25">
      <c r="B655" s="218"/>
      <c r="C655" s="219"/>
      <c r="D655" s="209" t="s">
        <v>173</v>
      </c>
      <c r="E655" s="220" t="s">
        <v>20</v>
      </c>
      <c r="F655" s="221" t="s">
        <v>426</v>
      </c>
      <c r="G655" s="219"/>
      <c r="H655" s="222">
        <v>78.05</v>
      </c>
      <c r="I655" s="223"/>
      <c r="J655" s="219"/>
      <c r="K655" s="219"/>
      <c r="L655" s="224"/>
      <c r="M655" s="225"/>
      <c r="N655" s="226"/>
      <c r="O655" s="226"/>
      <c r="P655" s="226"/>
      <c r="Q655" s="226"/>
      <c r="R655" s="226"/>
      <c r="S655" s="226"/>
      <c r="T655" s="227"/>
      <c r="AT655" s="228" t="s">
        <v>173</v>
      </c>
      <c r="AU655" s="228" t="s">
        <v>82</v>
      </c>
      <c r="AV655" s="14" t="s">
        <v>82</v>
      </c>
      <c r="AW655" s="14" t="s">
        <v>34</v>
      </c>
      <c r="AX655" s="14" t="s">
        <v>73</v>
      </c>
      <c r="AY655" s="228" t="s">
        <v>163</v>
      </c>
    </row>
    <row r="656" spans="2:51" s="14" customFormat="1" ht="11.25">
      <c r="B656" s="218"/>
      <c r="C656" s="219"/>
      <c r="D656" s="209" t="s">
        <v>173</v>
      </c>
      <c r="E656" s="220" t="s">
        <v>20</v>
      </c>
      <c r="F656" s="221" t="s">
        <v>434</v>
      </c>
      <c r="G656" s="219"/>
      <c r="H656" s="222">
        <v>92.75</v>
      </c>
      <c r="I656" s="223"/>
      <c r="J656" s="219"/>
      <c r="K656" s="219"/>
      <c r="L656" s="224"/>
      <c r="M656" s="225"/>
      <c r="N656" s="226"/>
      <c r="O656" s="226"/>
      <c r="P656" s="226"/>
      <c r="Q656" s="226"/>
      <c r="R656" s="226"/>
      <c r="S656" s="226"/>
      <c r="T656" s="227"/>
      <c r="AT656" s="228" t="s">
        <v>173</v>
      </c>
      <c r="AU656" s="228" t="s">
        <v>82</v>
      </c>
      <c r="AV656" s="14" t="s">
        <v>82</v>
      </c>
      <c r="AW656" s="14" t="s">
        <v>34</v>
      </c>
      <c r="AX656" s="14" t="s">
        <v>73</v>
      </c>
      <c r="AY656" s="228" t="s">
        <v>163</v>
      </c>
    </row>
    <row r="657" spans="1:65" s="16" customFormat="1" ht="11.25">
      <c r="B657" s="253"/>
      <c r="C657" s="254"/>
      <c r="D657" s="209" t="s">
        <v>173</v>
      </c>
      <c r="E657" s="255" t="s">
        <v>20</v>
      </c>
      <c r="F657" s="256" t="s">
        <v>407</v>
      </c>
      <c r="G657" s="254"/>
      <c r="H657" s="257">
        <v>1191.05</v>
      </c>
      <c r="I657" s="258"/>
      <c r="J657" s="254"/>
      <c r="K657" s="254"/>
      <c r="L657" s="259"/>
      <c r="M657" s="260"/>
      <c r="N657" s="261"/>
      <c r="O657" s="261"/>
      <c r="P657" s="261"/>
      <c r="Q657" s="261"/>
      <c r="R657" s="261"/>
      <c r="S657" s="261"/>
      <c r="T657" s="262"/>
      <c r="AT657" s="263" t="s">
        <v>173</v>
      </c>
      <c r="AU657" s="263" t="s">
        <v>82</v>
      </c>
      <c r="AV657" s="16" t="s">
        <v>164</v>
      </c>
      <c r="AW657" s="16" t="s">
        <v>34</v>
      </c>
      <c r="AX657" s="16" t="s">
        <v>73</v>
      </c>
      <c r="AY657" s="263" t="s">
        <v>163</v>
      </c>
    </row>
    <row r="658" spans="1:65" s="15" customFormat="1" ht="11.25">
      <c r="B658" s="229"/>
      <c r="C658" s="230"/>
      <c r="D658" s="209" t="s">
        <v>173</v>
      </c>
      <c r="E658" s="231" t="s">
        <v>20</v>
      </c>
      <c r="F658" s="232" t="s">
        <v>178</v>
      </c>
      <c r="G658" s="230"/>
      <c r="H658" s="233">
        <v>4279.2020000000002</v>
      </c>
      <c r="I658" s="234"/>
      <c r="J658" s="230"/>
      <c r="K658" s="230"/>
      <c r="L658" s="235"/>
      <c r="M658" s="236"/>
      <c r="N658" s="237"/>
      <c r="O658" s="237"/>
      <c r="P658" s="237"/>
      <c r="Q658" s="237"/>
      <c r="R658" s="237"/>
      <c r="S658" s="237"/>
      <c r="T658" s="238"/>
      <c r="AT658" s="239" t="s">
        <v>173</v>
      </c>
      <c r="AU658" s="239" t="s">
        <v>82</v>
      </c>
      <c r="AV658" s="15" t="s">
        <v>171</v>
      </c>
      <c r="AW658" s="15" t="s">
        <v>34</v>
      </c>
      <c r="AX658" s="15" t="s">
        <v>80</v>
      </c>
      <c r="AY658" s="239" t="s">
        <v>163</v>
      </c>
    </row>
    <row r="659" spans="1:65" s="2" customFormat="1" ht="29.25" customHeight="1">
      <c r="A659" s="36"/>
      <c r="B659" s="37"/>
      <c r="C659" s="194" t="s">
        <v>788</v>
      </c>
      <c r="D659" s="194" t="s">
        <v>166</v>
      </c>
      <c r="E659" s="195" t="s">
        <v>789</v>
      </c>
      <c r="F659" s="196" t="s">
        <v>790</v>
      </c>
      <c r="G659" s="197" t="s">
        <v>185</v>
      </c>
      <c r="H659" s="198">
        <v>264.7</v>
      </c>
      <c r="I659" s="199"/>
      <c r="J659" s="200">
        <f>ROUND(I659*H659,2)</f>
        <v>0</v>
      </c>
      <c r="K659" s="196" t="s">
        <v>170</v>
      </c>
      <c r="L659" s="41"/>
      <c r="M659" s="201" t="s">
        <v>20</v>
      </c>
      <c r="N659" s="202" t="s">
        <v>44</v>
      </c>
      <c r="O659" s="66"/>
      <c r="P659" s="203">
        <f>O659*H659</f>
        <v>0</v>
      </c>
      <c r="Q659" s="203">
        <v>0</v>
      </c>
      <c r="R659" s="203">
        <f>Q659*H659</f>
        <v>0</v>
      </c>
      <c r="S659" s="203">
        <v>4.5999999999999999E-2</v>
      </c>
      <c r="T659" s="204">
        <f>S659*H659</f>
        <v>12.1762</v>
      </c>
      <c r="U659" s="36"/>
      <c r="V659" s="36"/>
      <c r="W659" s="36"/>
      <c r="X659" s="36"/>
      <c r="Y659" s="36"/>
      <c r="Z659" s="36"/>
      <c r="AA659" s="36"/>
      <c r="AB659" s="36"/>
      <c r="AC659" s="36"/>
      <c r="AD659" s="36"/>
      <c r="AE659" s="36"/>
      <c r="AR659" s="205" t="s">
        <v>171</v>
      </c>
      <c r="AT659" s="205" t="s">
        <v>166</v>
      </c>
      <c r="AU659" s="205" t="s">
        <v>82</v>
      </c>
      <c r="AY659" s="19" t="s">
        <v>163</v>
      </c>
      <c r="BE659" s="206">
        <f>IF(N659="základní",J659,0)</f>
        <v>0</v>
      </c>
      <c r="BF659" s="206">
        <f>IF(N659="snížená",J659,0)</f>
        <v>0</v>
      </c>
      <c r="BG659" s="206">
        <f>IF(N659="zákl. přenesená",J659,0)</f>
        <v>0</v>
      </c>
      <c r="BH659" s="206">
        <f>IF(N659="sníž. přenesená",J659,0)</f>
        <v>0</v>
      </c>
      <c r="BI659" s="206">
        <f>IF(N659="nulová",J659,0)</f>
        <v>0</v>
      </c>
      <c r="BJ659" s="19" t="s">
        <v>80</v>
      </c>
      <c r="BK659" s="206">
        <f>ROUND(I659*H659,2)</f>
        <v>0</v>
      </c>
      <c r="BL659" s="19" t="s">
        <v>171</v>
      </c>
      <c r="BM659" s="205" t="s">
        <v>791</v>
      </c>
    </row>
    <row r="660" spans="1:65" s="2" customFormat="1" ht="29.25">
      <c r="A660" s="36"/>
      <c r="B660" s="37"/>
      <c r="C660" s="38"/>
      <c r="D660" s="209" t="s">
        <v>187</v>
      </c>
      <c r="E660" s="38"/>
      <c r="F660" s="240" t="s">
        <v>783</v>
      </c>
      <c r="G660" s="38"/>
      <c r="H660" s="38"/>
      <c r="I660" s="117"/>
      <c r="J660" s="38"/>
      <c r="K660" s="38"/>
      <c r="L660" s="41"/>
      <c r="M660" s="241"/>
      <c r="N660" s="242"/>
      <c r="O660" s="66"/>
      <c r="P660" s="66"/>
      <c r="Q660" s="66"/>
      <c r="R660" s="66"/>
      <c r="S660" s="66"/>
      <c r="T660" s="67"/>
      <c r="U660" s="36"/>
      <c r="V660" s="36"/>
      <c r="W660" s="36"/>
      <c r="X660" s="36"/>
      <c r="Y660" s="36"/>
      <c r="Z660" s="36"/>
      <c r="AA660" s="36"/>
      <c r="AB660" s="36"/>
      <c r="AC660" s="36"/>
      <c r="AD660" s="36"/>
      <c r="AE660" s="36"/>
      <c r="AT660" s="19" t="s">
        <v>187</v>
      </c>
      <c r="AU660" s="19" t="s">
        <v>82</v>
      </c>
    </row>
    <row r="661" spans="1:65" s="13" customFormat="1" ht="11.25">
      <c r="B661" s="207"/>
      <c r="C661" s="208"/>
      <c r="D661" s="209" t="s">
        <v>173</v>
      </c>
      <c r="E661" s="210" t="s">
        <v>20</v>
      </c>
      <c r="F661" s="211" t="s">
        <v>311</v>
      </c>
      <c r="G661" s="208"/>
      <c r="H661" s="210" t="s">
        <v>20</v>
      </c>
      <c r="I661" s="212"/>
      <c r="J661" s="208"/>
      <c r="K661" s="208"/>
      <c r="L661" s="213"/>
      <c r="M661" s="214"/>
      <c r="N661" s="215"/>
      <c r="O661" s="215"/>
      <c r="P661" s="215"/>
      <c r="Q661" s="215"/>
      <c r="R661" s="215"/>
      <c r="S661" s="215"/>
      <c r="T661" s="216"/>
      <c r="AT661" s="217" t="s">
        <v>173</v>
      </c>
      <c r="AU661" s="217" t="s">
        <v>82</v>
      </c>
      <c r="AV661" s="13" t="s">
        <v>80</v>
      </c>
      <c r="AW661" s="13" t="s">
        <v>34</v>
      </c>
      <c r="AX661" s="13" t="s">
        <v>73</v>
      </c>
      <c r="AY661" s="217" t="s">
        <v>163</v>
      </c>
    </row>
    <row r="662" spans="1:65" s="13" customFormat="1" ht="11.25">
      <c r="B662" s="207"/>
      <c r="C662" s="208"/>
      <c r="D662" s="209" t="s">
        <v>173</v>
      </c>
      <c r="E662" s="210" t="s">
        <v>20</v>
      </c>
      <c r="F662" s="211" t="s">
        <v>792</v>
      </c>
      <c r="G662" s="208"/>
      <c r="H662" s="210" t="s">
        <v>20</v>
      </c>
      <c r="I662" s="212"/>
      <c r="J662" s="208"/>
      <c r="K662" s="208"/>
      <c r="L662" s="213"/>
      <c r="M662" s="214"/>
      <c r="N662" s="215"/>
      <c r="O662" s="215"/>
      <c r="P662" s="215"/>
      <c r="Q662" s="215"/>
      <c r="R662" s="215"/>
      <c r="S662" s="215"/>
      <c r="T662" s="216"/>
      <c r="AT662" s="217" t="s">
        <v>173</v>
      </c>
      <c r="AU662" s="217" t="s">
        <v>82</v>
      </c>
      <c r="AV662" s="13" t="s">
        <v>80</v>
      </c>
      <c r="AW662" s="13" t="s">
        <v>34</v>
      </c>
      <c r="AX662" s="13" t="s">
        <v>73</v>
      </c>
      <c r="AY662" s="217" t="s">
        <v>163</v>
      </c>
    </row>
    <row r="663" spans="1:65" s="14" customFormat="1" ht="11.25">
      <c r="B663" s="218"/>
      <c r="C663" s="219"/>
      <c r="D663" s="209" t="s">
        <v>173</v>
      </c>
      <c r="E663" s="220" t="s">
        <v>20</v>
      </c>
      <c r="F663" s="221" t="s">
        <v>793</v>
      </c>
      <c r="G663" s="219"/>
      <c r="H663" s="222">
        <v>63.8</v>
      </c>
      <c r="I663" s="223"/>
      <c r="J663" s="219"/>
      <c r="K663" s="219"/>
      <c r="L663" s="224"/>
      <c r="M663" s="225"/>
      <c r="N663" s="226"/>
      <c r="O663" s="226"/>
      <c r="P663" s="226"/>
      <c r="Q663" s="226"/>
      <c r="R663" s="226"/>
      <c r="S663" s="226"/>
      <c r="T663" s="227"/>
      <c r="AT663" s="228" t="s">
        <v>173</v>
      </c>
      <c r="AU663" s="228" t="s">
        <v>82</v>
      </c>
      <c r="AV663" s="14" t="s">
        <v>82</v>
      </c>
      <c r="AW663" s="14" t="s">
        <v>34</v>
      </c>
      <c r="AX663" s="14" t="s">
        <v>73</v>
      </c>
      <c r="AY663" s="228" t="s">
        <v>163</v>
      </c>
    </row>
    <row r="664" spans="1:65" s="14" customFormat="1" ht="11.25">
      <c r="B664" s="218"/>
      <c r="C664" s="219"/>
      <c r="D664" s="209" t="s">
        <v>173</v>
      </c>
      <c r="E664" s="220" t="s">
        <v>20</v>
      </c>
      <c r="F664" s="221" t="s">
        <v>794</v>
      </c>
      <c r="G664" s="219"/>
      <c r="H664" s="222">
        <v>55.9</v>
      </c>
      <c r="I664" s="223"/>
      <c r="J664" s="219"/>
      <c r="K664" s="219"/>
      <c r="L664" s="224"/>
      <c r="M664" s="225"/>
      <c r="N664" s="226"/>
      <c r="O664" s="226"/>
      <c r="P664" s="226"/>
      <c r="Q664" s="226"/>
      <c r="R664" s="226"/>
      <c r="S664" s="226"/>
      <c r="T664" s="227"/>
      <c r="AT664" s="228" t="s">
        <v>173</v>
      </c>
      <c r="AU664" s="228" t="s">
        <v>82</v>
      </c>
      <c r="AV664" s="14" t="s">
        <v>82</v>
      </c>
      <c r="AW664" s="14" t="s">
        <v>34</v>
      </c>
      <c r="AX664" s="14" t="s">
        <v>73</v>
      </c>
      <c r="AY664" s="228" t="s">
        <v>163</v>
      </c>
    </row>
    <row r="665" spans="1:65" s="13" customFormat="1" ht="11.25">
      <c r="B665" s="207"/>
      <c r="C665" s="208"/>
      <c r="D665" s="209" t="s">
        <v>173</v>
      </c>
      <c r="E665" s="210" t="s">
        <v>20</v>
      </c>
      <c r="F665" s="211" t="s">
        <v>439</v>
      </c>
      <c r="G665" s="208"/>
      <c r="H665" s="210" t="s">
        <v>20</v>
      </c>
      <c r="I665" s="212"/>
      <c r="J665" s="208"/>
      <c r="K665" s="208"/>
      <c r="L665" s="213"/>
      <c r="M665" s="214"/>
      <c r="N665" s="215"/>
      <c r="O665" s="215"/>
      <c r="P665" s="215"/>
      <c r="Q665" s="215"/>
      <c r="R665" s="215"/>
      <c r="S665" s="215"/>
      <c r="T665" s="216"/>
      <c r="AT665" s="217" t="s">
        <v>173</v>
      </c>
      <c r="AU665" s="217" t="s">
        <v>82</v>
      </c>
      <c r="AV665" s="13" t="s">
        <v>80</v>
      </c>
      <c r="AW665" s="13" t="s">
        <v>34</v>
      </c>
      <c r="AX665" s="13" t="s">
        <v>73</v>
      </c>
      <c r="AY665" s="217" t="s">
        <v>163</v>
      </c>
    </row>
    <row r="666" spans="1:65" s="14" customFormat="1" ht="11.25">
      <c r="B666" s="218"/>
      <c r="C666" s="219"/>
      <c r="D666" s="209" t="s">
        <v>173</v>
      </c>
      <c r="E666" s="220" t="s">
        <v>20</v>
      </c>
      <c r="F666" s="221" t="s">
        <v>440</v>
      </c>
      <c r="G666" s="219"/>
      <c r="H666" s="222">
        <v>95</v>
      </c>
      <c r="I666" s="223"/>
      <c r="J666" s="219"/>
      <c r="K666" s="219"/>
      <c r="L666" s="224"/>
      <c r="M666" s="225"/>
      <c r="N666" s="226"/>
      <c r="O666" s="226"/>
      <c r="P666" s="226"/>
      <c r="Q666" s="226"/>
      <c r="R666" s="226"/>
      <c r="S666" s="226"/>
      <c r="T666" s="227"/>
      <c r="AT666" s="228" t="s">
        <v>173</v>
      </c>
      <c r="AU666" s="228" t="s">
        <v>82</v>
      </c>
      <c r="AV666" s="14" t="s">
        <v>82</v>
      </c>
      <c r="AW666" s="14" t="s">
        <v>34</v>
      </c>
      <c r="AX666" s="14" t="s">
        <v>73</v>
      </c>
      <c r="AY666" s="228" t="s">
        <v>163</v>
      </c>
    </row>
    <row r="667" spans="1:65" s="13" customFormat="1" ht="11.25">
      <c r="B667" s="207"/>
      <c r="C667" s="208"/>
      <c r="D667" s="209" t="s">
        <v>173</v>
      </c>
      <c r="E667" s="210" t="s">
        <v>20</v>
      </c>
      <c r="F667" s="211" t="s">
        <v>313</v>
      </c>
      <c r="G667" s="208"/>
      <c r="H667" s="210" t="s">
        <v>20</v>
      </c>
      <c r="I667" s="212"/>
      <c r="J667" s="208"/>
      <c r="K667" s="208"/>
      <c r="L667" s="213"/>
      <c r="M667" s="214"/>
      <c r="N667" s="215"/>
      <c r="O667" s="215"/>
      <c r="P667" s="215"/>
      <c r="Q667" s="215"/>
      <c r="R667" s="215"/>
      <c r="S667" s="215"/>
      <c r="T667" s="216"/>
      <c r="AT667" s="217" t="s">
        <v>173</v>
      </c>
      <c r="AU667" s="217" t="s">
        <v>82</v>
      </c>
      <c r="AV667" s="13" t="s">
        <v>80</v>
      </c>
      <c r="AW667" s="13" t="s">
        <v>34</v>
      </c>
      <c r="AX667" s="13" t="s">
        <v>73</v>
      </c>
      <c r="AY667" s="217" t="s">
        <v>163</v>
      </c>
    </row>
    <row r="668" spans="1:65" s="13" customFormat="1" ht="11.25">
      <c r="B668" s="207"/>
      <c r="C668" s="208"/>
      <c r="D668" s="209" t="s">
        <v>173</v>
      </c>
      <c r="E668" s="210" t="s">
        <v>20</v>
      </c>
      <c r="F668" s="211" t="s">
        <v>367</v>
      </c>
      <c r="G668" s="208"/>
      <c r="H668" s="210" t="s">
        <v>20</v>
      </c>
      <c r="I668" s="212"/>
      <c r="J668" s="208"/>
      <c r="K668" s="208"/>
      <c r="L668" s="213"/>
      <c r="M668" s="214"/>
      <c r="N668" s="215"/>
      <c r="O668" s="215"/>
      <c r="P668" s="215"/>
      <c r="Q668" s="215"/>
      <c r="R668" s="215"/>
      <c r="S668" s="215"/>
      <c r="T668" s="216"/>
      <c r="AT668" s="217" t="s">
        <v>173</v>
      </c>
      <c r="AU668" s="217" t="s">
        <v>82</v>
      </c>
      <c r="AV668" s="13" t="s">
        <v>80</v>
      </c>
      <c r="AW668" s="13" t="s">
        <v>34</v>
      </c>
      <c r="AX668" s="13" t="s">
        <v>73</v>
      </c>
      <c r="AY668" s="217" t="s">
        <v>163</v>
      </c>
    </row>
    <row r="669" spans="1:65" s="14" customFormat="1" ht="11.25">
      <c r="B669" s="218"/>
      <c r="C669" s="219"/>
      <c r="D669" s="209" t="s">
        <v>173</v>
      </c>
      <c r="E669" s="220" t="s">
        <v>20</v>
      </c>
      <c r="F669" s="221" t="s">
        <v>368</v>
      </c>
      <c r="G669" s="219"/>
      <c r="H669" s="222">
        <v>50</v>
      </c>
      <c r="I669" s="223"/>
      <c r="J669" s="219"/>
      <c r="K669" s="219"/>
      <c r="L669" s="224"/>
      <c r="M669" s="225"/>
      <c r="N669" s="226"/>
      <c r="O669" s="226"/>
      <c r="P669" s="226"/>
      <c r="Q669" s="226"/>
      <c r="R669" s="226"/>
      <c r="S669" s="226"/>
      <c r="T669" s="227"/>
      <c r="AT669" s="228" t="s">
        <v>173</v>
      </c>
      <c r="AU669" s="228" t="s">
        <v>82</v>
      </c>
      <c r="AV669" s="14" t="s">
        <v>82</v>
      </c>
      <c r="AW669" s="14" t="s">
        <v>34</v>
      </c>
      <c r="AX669" s="14" t="s">
        <v>73</v>
      </c>
      <c r="AY669" s="228" t="s">
        <v>163</v>
      </c>
    </row>
    <row r="670" spans="1:65" s="15" customFormat="1" ht="11.25">
      <c r="B670" s="229"/>
      <c r="C670" s="230"/>
      <c r="D670" s="209" t="s">
        <v>173</v>
      </c>
      <c r="E670" s="231" t="s">
        <v>20</v>
      </c>
      <c r="F670" s="232" t="s">
        <v>178</v>
      </c>
      <c r="G670" s="230"/>
      <c r="H670" s="233">
        <v>264.7</v>
      </c>
      <c r="I670" s="234"/>
      <c r="J670" s="230"/>
      <c r="K670" s="230"/>
      <c r="L670" s="235"/>
      <c r="M670" s="236"/>
      <c r="N670" s="237"/>
      <c r="O670" s="237"/>
      <c r="P670" s="237"/>
      <c r="Q670" s="237"/>
      <c r="R670" s="237"/>
      <c r="S670" s="237"/>
      <c r="T670" s="238"/>
      <c r="AT670" s="239" t="s">
        <v>173</v>
      </c>
      <c r="AU670" s="239" t="s">
        <v>82</v>
      </c>
      <c r="AV670" s="15" t="s">
        <v>171</v>
      </c>
      <c r="AW670" s="15" t="s">
        <v>34</v>
      </c>
      <c r="AX670" s="15" t="s">
        <v>80</v>
      </c>
      <c r="AY670" s="239" t="s">
        <v>163</v>
      </c>
    </row>
    <row r="671" spans="1:65" s="2" customFormat="1" ht="30.75" customHeight="1">
      <c r="A671" s="36"/>
      <c r="B671" s="37"/>
      <c r="C671" s="194" t="s">
        <v>795</v>
      </c>
      <c r="D671" s="194" t="s">
        <v>166</v>
      </c>
      <c r="E671" s="195" t="s">
        <v>796</v>
      </c>
      <c r="F671" s="196" t="s">
        <v>797</v>
      </c>
      <c r="G671" s="197" t="s">
        <v>185</v>
      </c>
      <c r="H671" s="198">
        <v>327</v>
      </c>
      <c r="I671" s="199"/>
      <c r="J671" s="200">
        <f>ROUND(I671*H671,2)</f>
        <v>0</v>
      </c>
      <c r="K671" s="196" t="s">
        <v>170</v>
      </c>
      <c r="L671" s="41"/>
      <c r="M671" s="201" t="s">
        <v>20</v>
      </c>
      <c r="N671" s="202" t="s">
        <v>44</v>
      </c>
      <c r="O671" s="66"/>
      <c r="P671" s="203">
        <f>O671*H671</f>
        <v>0</v>
      </c>
      <c r="Q671" s="203">
        <v>0</v>
      </c>
      <c r="R671" s="203">
        <f>Q671*H671</f>
        <v>0</v>
      </c>
      <c r="S671" s="203">
        <v>1.6E-2</v>
      </c>
      <c r="T671" s="204">
        <f>S671*H671</f>
        <v>5.2320000000000002</v>
      </c>
      <c r="U671" s="36"/>
      <c r="V671" s="36"/>
      <c r="W671" s="36"/>
      <c r="X671" s="36"/>
      <c r="Y671" s="36"/>
      <c r="Z671" s="36"/>
      <c r="AA671" s="36"/>
      <c r="AB671" s="36"/>
      <c r="AC671" s="36"/>
      <c r="AD671" s="36"/>
      <c r="AE671" s="36"/>
      <c r="AR671" s="205" t="s">
        <v>171</v>
      </c>
      <c r="AT671" s="205" t="s">
        <v>166</v>
      </c>
      <c r="AU671" s="205" t="s">
        <v>82</v>
      </c>
      <c r="AY671" s="19" t="s">
        <v>163</v>
      </c>
      <c r="BE671" s="206">
        <f>IF(N671="základní",J671,0)</f>
        <v>0</v>
      </c>
      <c r="BF671" s="206">
        <f>IF(N671="snížená",J671,0)</f>
        <v>0</v>
      </c>
      <c r="BG671" s="206">
        <f>IF(N671="zákl. přenesená",J671,0)</f>
        <v>0</v>
      </c>
      <c r="BH671" s="206">
        <f>IF(N671="sníž. přenesená",J671,0)</f>
        <v>0</v>
      </c>
      <c r="BI671" s="206">
        <f>IF(N671="nulová",J671,0)</f>
        <v>0</v>
      </c>
      <c r="BJ671" s="19" t="s">
        <v>80</v>
      </c>
      <c r="BK671" s="206">
        <f>ROUND(I671*H671,2)</f>
        <v>0</v>
      </c>
      <c r="BL671" s="19" t="s">
        <v>171</v>
      </c>
      <c r="BM671" s="205" t="s">
        <v>798</v>
      </c>
    </row>
    <row r="672" spans="1:65" s="13" customFormat="1" ht="11.25">
      <c r="B672" s="207"/>
      <c r="C672" s="208"/>
      <c r="D672" s="209" t="s">
        <v>173</v>
      </c>
      <c r="E672" s="210" t="s">
        <v>20</v>
      </c>
      <c r="F672" s="211" t="s">
        <v>799</v>
      </c>
      <c r="G672" s="208"/>
      <c r="H672" s="210" t="s">
        <v>20</v>
      </c>
      <c r="I672" s="212"/>
      <c r="J672" s="208"/>
      <c r="K672" s="208"/>
      <c r="L672" s="213"/>
      <c r="M672" s="214"/>
      <c r="N672" s="215"/>
      <c r="O672" s="215"/>
      <c r="P672" s="215"/>
      <c r="Q672" s="215"/>
      <c r="R672" s="215"/>
      <c r="S672" s="215"/>
      <c r="T672" s="216"/>
      <c r="AT672" s="217" t="s">
        <v>173</v>
      </c>
      <c r="AU672" s="217" t="s">
        <v>82</v>
      </c>
      <c r="AV672" s="13" t="s">
        <v>80</v>
      </c>
      <c r="AW672" s="13" t="s">
        <v>34</v>
      </c>
      <c r="AX672" s="13" t="s">
        <v>73</v>
      </c>
      <c r="AY672" s="217" t="s">
        <v>163</v>
      </c>
    </row>
    <row r="673" spans="1:65" s="14" customFormat="1" ht="11.25">
      <c r="B673" s="218"/>
      <c r="C673" s="219"/>
      <c r="D673" s="209" t="s">
        <v>173</v>
      </c>
      <c r="E673" s="220" t="s">
        <v>20</v>
      </c>
      <c r="F673" s="221" t="s">
        <v>800</v>
      </c>
      <c r="G673" s="219"/>
      <c r="H673" s="222">
        <v>327</v>
      </c>
      <c r="I673" s="223"/>
      <c r="J673" s="219"/>
      <c r="K673" s="219"/>
      <c r="L673" s="224"/>
      <c r="M673" s="225"/>
      <c r="N673" s="226"/>
      <c r="O673" s="226"/>
      <c r="P673" s="226"/>
      <c r="Q673" s="226"/>
      <c r="R673" s="226"/>
      <c r="S673" s="226"/>
      <c r="T673" s="227"/>
      <c r="AT673" s="228" t="s">
        <v>173</v>
      </c>
      <c r="AU673" s="228" t="s">
        <v>82</v>
      </c>
      <c r="AV673" s="14" t="s">
        <v>82</v>
      </c>
      <c r="AW673" s="14" t="s">
        <v>34</v>
      </c>
      <c r="AX673" s="14" t="s">
        <v>80</v>
      </c>
      <c r="AY673" s="228" t="s">
        <v>163</v>
      </c>
    </row>
    <row r="674" spans="1:65" s="2" customFormat="1" ht="34.5" customHeight="1">
      <c r="A674" s="36"/>
      <c r="B674" s="37"/>
      <c r="C674" s="194" t="s">
        <v>801</v>
      </c>
      <c r="D674" s="194" t="s">
        <v>166</v>
      </c>
      <c r="E674" s="195" t="s">
        <v>802</v>
      </c>
      <c r="F674" s="196" t="s">
        <v>803</v>
      </c>
      <c r="G674" s="197" t="s">
        <v>185</v>
      </c>
      <c r="H674" s="198">
        <v>68.525000000000006</v>
      </c>
      <c r="I674" s="199"/>
      <c r="J674" s="200">
        <f>ROUND(I674*H674,2)</f>
        <v>0</v>
      </c>
      <c r="K674" s="196" t="s">
        <v>170</v>
      </c>
      <c r="L674" s="41"/>
      <c r="M674" s="201" t="s">
        <v>20</v>
      </c>
      <c r="N674" s="202" t="s">
        <v>44</v>
      </c>
      <c r="O674" s="66"/>
      <c r="P674" s="203">
        <f>O674*H674</f>
        <v>0</v>
      </c>
      <c r="Q674" s="203">
        <v>0</v>
      </c>
      <c r="R674" s="203">
        <f>Q674*H674</f>
        <v>0</v>
      </c>
      <c r="S674" s="203">
        <v>5.8999999999999997E-2</v>
      </c>
      <c r="T674" s="204">
        <f>S674*H674</f>
        <v>4.0429750000000002</v>
      </c>
      <c r="U674" s="36"/>
      <c r="V674" s="36"/>
      <c r="W674" s="36"/>
      <c r="X674" s="36"/>
      <c r="Y674" s="36"/>
      <c r="Z674" s="36"/>
      <c r="AA674" s="36"/>
      <c r="AB674" s="36"/>
      <c r="AC674" s="36"/>
      <c r="AD674" s="36"/>
      <c r="AE674" s="36"/>
      <c r="AR674" s="205" t="s">
        <v>171</v>
      </c>
      <c r="AT674" s="205" t="s">
        <v>166</v>
      </c>
      <c r="AU674" s="205" t="s">
        <v>82</v>
      </c>
      <c r="AY674" s="19" t="s">
        <v>163</v>
      </c>
      <c r="BE674" s="206">
        <f>IF(N674="základní",J674,0)</f>
        <v>0</v>
      </c>
      <c r="BF674" s="206">
        <f>IF(N674="snížená",J674,0)</f>
        <v>0</v>
      </c>
      <c r="BG674" s="206">
        <f>IF(N674="zákl. přenesená",J674,0)</f>
        <v>0</v>
      </c>
      <c r="BH674" s="206">
        <f>IF(N674="sníž. přenesená",J674,0)</f>
        <v>0</v>
      </c>
      <c r="BI674" s="206">
        <f>IF(N674="nulová",J674,0)</f>
        <v>0</v>
      </c>
      <c r="BJ674" s="19" t="s">
        <v>80</v>
      </c>
      <c r="BK674" s="206">
        <f>ROUND(I674*H674,2)</f>
        <v>0</v>
      </c>
      <c r="BL674" s="19" t="s">
        <v>171</v>
      </c>
      <c r="BM674" s="205" t="s">
        <v>804</v>
      </c>
    </row>
    <row r="675" spans="1:65" s="13" customFormat="1" ht="11.25">
      <c r="B675" s="207"/>
      <c r="C675" s="208"/>
      <c r="D675" s="209" t="s">
        <v>173</v>
      </c>
      <c r="E675" s="210" t="s">
        <v>20</v>
      </c>
      <c r="F675" s="211" t="s">
        <v>280</v>
      </c>
      <c r="G675" s="208"/>
      <c r="H675" s="210" t="s">
        <v>20</v>
      </c>
      <c r="I675" s="212"/>
      <c r="J675" s="208"/>
      <c r="K675" s="208"/>
      <c r="L675" s="213"/>
      <c r="M675" s="214"/>
      <c r="N675" s="215"/>
      <c r="O675" s="215"/>
      <c r="P675" s="215"/>
      <c r="Q675" s="215"/>
      <c r="R675" s="215"/>
      <c r="S675" s="215"/>
      <c r="T675" s="216"/>
      <c r="AT675" s="217" t="s">
        <v>173</v>
      </c>
      <c r="AU675" s="217" t="s">
        <v>82</v>
      </c>
      <c r="AV675" s="13" t="s">
        <v>80</v>
      </c>
      <c r="AW675" s="13" t="s">
        <v>34</v>
      </c>
      <c r="AX675" s="13" t="s">
        <v>73</v>
      </c>
      <c r="AY675" s="217" t="s">
        <v>163</v>
      </c>
    </row>
    <row r="676" spans="1:65" s="13" customFormat="1" ht="11.25">
      <c r="B676" s="207"/>
      <c r="C676" s="208"/>
      <c r="D676" s="209" t="s">
        <v>173</v>
      </c>
      <c r="E676" s="210" t="s">
        <v>20</v>
      </c>
      <c r="F676" s="211" t="s">
        <v>281</v>
      </c>
      <c r="G676" s="208"/>
      <c r="H676" s="210" t="s">
        <v>20</v>
      </c>
      <c r="I676" s="212"/>
      <c r="J676" s="208"/>
      <c r="K676" s="208"/>
      <c r="L676" s="213"/>
      <c r="M676" s="214"/>
      <c r="N676" s="215"/>
      <c r="O676" s="215"/>
      <c r="P676" s="215"/>
      <c r="Q676" s="215"/>
      <c r="R676" s="215"/>
      <c r="S676" s="215"/>
      <c r="T676" s="216"/>
      <c r="AT676" s="217" t="s">
        <v>173</v>
      </c>
      <c r="AU676" s="217" t="s">
        <v>82</v>
      </c>
      <c r="AV676" s="13" t="s">
        <v>80</v>
      </c>
      <c r="AW676" s="13" t="s">
        <v>34</v>
      </c>
      <c r="AX676" s="13" t="s">
        <v>73</v>
      </c>
      <c r="AY676" s="217" t="s">
        <v>163</v>
      </c>
    </row>
    <row r="677" spans="1:65" s="14" customFormat="1" ht="11.25">
      <c r="B677" s="218"/>
      <c r="C677" s="219"/>
      <c r="D677" s="209" t="s">
        <v>173</v>
      </c>
      <c r="E677" s="220" t="s">
        <v>20</v>
      </c>
      <c r="F677" s="221" t="s">
        <v>323</v>
      </c>
      <c r="G677" s="219"/>
      <c r="H677" s="222">
        <v>58.14</v>
      </c>
      <c r="I677" s="223"/>
      <c r="J677" s="219"/>
      <c r="K677" s="219"/>
      <c r="L677" s="224"/>
      <c r="M677" s="225"/>
      <c r="N677" s="226"/>
      <c r="O677" s="226"/>
      <c r="P677" s="226"/>
      <c r="Q677" s="226"/>
      <c r="R677" s="226"/>
      <c r="S677" s="226"/>
      <c r="T677" s="227"/>
      <c r="AT677" s="228" t="s">
        <v>173</v>
      </c>
      <c r="AU677" s="228" t="s">
        <v>82</v>
      </c>
      <c r="AV677" s="14" t="s">
        <v>82</v>
      </c>
      <c r="AW677" s="14" t="s">
        <v>34</v>
      </c>
      <c r="AX677" s="14" t="s">
        <v>73</v>
      </c>
      <c r="AY677" s="228" t="s">
        <v>163</v>
      </c>
    </row>
    <row r="678" spans="1:65" s="14" customFormat="1" ht="11.25">
      <c r="B678" s="218"/>
      <c r="C678" s="219"/>
      <c r="D678" s="209" t="s">
        <v>173</v>
      </c>
      <c r="E678" s="220" t="s">
        <v>20</v>
      </c>
      <c r="F678" s="221" t="s">
        <v>324</v>
      </c>
      <c r="G678" s="219"/>
      <c r="H678" s="222">
        <v>28.024999999999999</v>
      </c>
      <c r="I678" s="223"/>
      <c r="J678" s="219"/>
      <c r="K678" s="219"/>
      <c r="L678" s="224"/>
      <c r="M678" s="225"/>
      <c r="N678" s="226"/>
      <c r="O678" s="226"/>
      <c r="P678" s="226"/>
      <c r="Q678" s="226"/>
      <c r="R678" s="226"/>
      <c r="S678" s="226"/>
      <c r="T678" s="227"/>
      <c r="AT678" s="228" t="s">
        <v>173</v>
      </c>
      <c r="AU678" s="228" t="s">
        <v>82</v>
      </c>
      <c r="AV678" s="14" t="s">
        <v>82</v>
      </c>
      <c r="AW678" s="14" t="s">
        <v>34</v>
      </c>
      <c r="AX678" s="14" t="s">
        <v>73</v>
      </c>
      <c r="AY678" s="228" t="s">
        <v>163</v>
      </c>
    </row>
    <row r="679" spans="1:65" s="14" customFormat="1" ht="11.25">
      <c r="B679" s="218"/>
      <c r="C679" s="219"/>
      <c r="D679" s="209" t="s">
        <v>173</v>
      </c>
      <c r="E679" s="220" t="s">
        <v>20</v>
      </c>
      <c r="F679" s="221" t="s">
        <v>325</v>
      </c>
      <c r="G679" s="219"/>
      <c r="H679" s="222">
        <v>-17.64</v>
      </c>
      <c r="I679" s="223"/>
      <c r="J679" s="219"/>
      <c r="K679" s="219"/>
      <c r="L679" s="224"/>
      <c r="M679" s="225"/>
      <c r="N679" s="226"/>
      <c r="O679" s="226"/>
      <c r="P679" s="226"/>
      <c r="Q679" s="226"/>
      <c r="R679" s="226"/>
      <c r="S679" s="226"/>
      <c r="T679" s="227"/>
      <c r="AT679" s="228" t="s">
        <v>173</v>
      </c>
      <c r="AU679" s="228" t="s">
        <v>82</v>
      </c>
      <c r="AV679" s="14" t="s">
        <v>82</v>
      </c>
      <c r="AW679" s="14" t="s">
        <v>34</v>
      </c>
      <c r="AX679" s="14" t="s">
        <v>73</v>
      </c>
      <c r="AY679" s="228" t="s">
        <v>163</v>
      </c>
    </row>
    <row r="680" spans="1:65" s="15" customFormat="1" ht="11.25">
      <c r="B680" s="229"/>
      <c r="C680" s="230"/>
      <c r="D680" s="209" t="s">
        <v>173</v>
      </c>
      <c r="E680" s="231" t="s">
        <v>20</v>
      </c>
      <c r="F680" s="232" t="s">
        <v>178</v>
      </c>
      <c r="G680" s="230"/>
      <c r="H680" s="233">
        <v>68.525000000000006</v>
      </c>
      <c r="I680" s="234"/>
      <c r="J680" s="230"/>
      <c r="K680" s="230"/>
      <c r="L680" s="235"/>
      <c r="M680" s="236"/>
      <c r="N680" s="237"/>
      <c r="O680" s="237"/>
      <c r="P680" s="237"/>
      <c r="Q680" s="237"/>
      <c r="R680" s="237"/>
      <c r="S680" s="237"/>
      <c r="T680" s="238"/>
      <c r="AT680" s="239" t="s">
        <v>173</v>
      </c>
      <c r="AU680" s="239" t="s">
        <v>82</v>
      </c>
      <c r="AV680" s="15" t="s">
        <v>171</v>
      </c>
      <c r="AW680" s="15" t="s">
        <v>34</v>
      </c>
      <c r="AX680" s="15" t="s">
        <v>80</v>
      </c>
      <c r="AY680" s="239" t="s">
        <v>163</v>
      </c>
    </row>
    <row r="681" spans="1:65" s="2" customFormat="1" ht="14.45" customHeight="1">
      <c r="A681" s="36"/>
      <c r="B681" s="37"/>
      <c r="C681" s="194" t="s">
        <v>805</v>
      </c>
      <c r="D681" s="194" t="s">
        <v>166</v>
      </c>
      <c r="E681" s="195" t="s">
        <v>806</v>
      </c>
      <c r="F681" s="196" t="s">
        <v>807</v>
      </c>
      <c r="G681" s="197" t="s">
        <v>185</v>
      </c>
      <c r="H681" s="198">
        <v>214.7</v>
      </c>
      <c r="I681" s="199"/>
      <c r="J681" s="200">
        <f>ROUND(I681*H681,2)</f>
        <v>0</v>
      </c>
      <c r="K681" s="196" t="s">
        <v>170</v>
      </c>
      <c r="L681" s="41"/>
      <c r="M681" s="201" t="s">
        <v>20</v>
      </c>
      <c r="N681" s="202" t="s">
        <v>44</v>
      </c>
      <c r="O681" s="66"/>
      <c r="P681" s="203">
        <f>O681*H681</f>
        <v>0</v>
      </c>
      <c r="Q681" s="203">
        <v>0</v>
      </c>
      <c r="R681" s="203">
        <f>Q681*H681</f>
        <v>0</v>
      </c>
      <c r="S681" s="203">
        <v>1.4E-2</v>
      </c>
      <c r="T681" s="204">
        <f>S681*H681</f>
        <v>3.0057999999999998</v>
      </c>
      <c r="U681" s="36"/>
      <c r="V681" s="36"/>
      <c r="W681" s="36"/>
      <c r="X681" s="36"/>
      <c r="Y681" s="36"/>
      <c r="Z681" s="36"/>
      <c r="AA681" s="36"/>
      <c r="AB681" s="36"/>
      <c r="AC681" s="36"/>
      <c r="AD681" s="36"/>
      <c r="AE681" s="36"/>
      <c r="AR681" s="205" t="s">
        <v>171</v>
      </c>
      <c r="AT681" s="205" t="s">
        <v>166</v>
      </c>
      <c r="AU681" s="205" t="s">
        <v>82</v>
      </c>
      <c r="AY681" s="19" t="s">
        <v>163</v>
      </c>
      <c r="BE681" s="206">
        <f>IF(N681="základní",J681,0)</f>
        <v>0</v>
      </c>
      <c r="BF681" s="206">
        <f>IF(N681="snížená",J681,0)</f>
        <v>0</v>
      </c>
      <c r="BG681" s="206">
        <f>IF(N681="zákl. přenesená",J681,0)</f>
        <v>0</v>
      </c>
      <c r="BH681" s="206">
        <f>IF(N681="sníž. přenesená",J681,0)</f>
        <v>0</v>
      </c>
      <c r="BI681" s="206">
        <f>IF(N681="nulová",J681,0)</f>
        <v>0</v>
      </c>
      <c r="BJ681" s="19" t="s">
        <v>80</v>
      </c>
      <c r="BK681" s="206">
        <f>ROUND(I681*H681,2)</f>
        <v>0</v>
      </c>
      <c r="BL681" s="19" t="s">
        <v>171</v>
      </c>
      <c r="BM681" s="205" t="s">
        <v>808</v>
      </c>
    </row>
    <row r="682" spans="1:65" s="13" customFormat="1" ht="11.25">
      <c r="B682" s="207"/>
      <c r="C682" s="208"/>
      <c r="D682" s="209" t="s">
        <v>173</v>
      </c>
      <c r="E682" s="210" t="s">
        <v>20</v>
      </c>
      <c r="F682" s="211" t="s">
        <v>311</v>
      </c>
      <c r="G682" s="208"/>
      <c r="H682" s="210" t="s">
        <v>20</v>
      </c>
      <c r="I682" s="212"/>
      <c r="J682" s="208"/>
      <c r="K682" s="208"/>
      <c r="L682" s="213"/>
      <c r="M682" s="214"/>
      <c r="N682" s="215"/>
      <c r="O682" s="215"/>
      <c r="P682" s="215"/>
      <c r="Q682" s="215"/>
      <c r="R682" s="215"/>
      <c r="S682" s="215"/>
      <c r="T682" s="216"/>
      <c r="AT682" s="217" t="s">
        <v>173</v>
      </c>
      <c r="AU682" s="217" t="s">
        <v>82</v>
      </c>
      <c r="AV682" s="13" t="s">
        <v>80</v>
      </c>
      <c r="AW682" s="13" t="s">
        <v>34</v>
      </c>
      <c r="AX682" s="13" t="s">
        <v>73</v>
      </c>
      <c r="AY682" s="217" t="s">
        <v>163</v>
      </c>
    </row>
    <row r="683" spans="1:65" s="13" customFormat="1" ht="11.25">
      <c r="B683" s="207"/>
      <c r="C683" s="208"/>
      <c r="D683" s="209" t="s">
        <v>173</v>
      </c>
      <c r="E683" s="210" t="s">
        <v>20</v>
      </c>
      <c r="F683" s="211" t="s">
        <v>792</v>
      </c>
      <c r="G683" s="208"/>
      <c r="H683" s="210" t="s">
        <v>20</v>
      </c>
      <c r="I683" s="212"/>
      <c r="J683" s="208"/>
      <c r="K683" s="208"/>
      <c r="L683" s="213"/>
      <c r="M683" s="214"/>
      <c r="N683" s="215"/>
      <c r="O683" s="215"/>
      <c r="P683" s="215"/>
      <c r="Q683" s="215"/>
      <c r="R683" s="215"/>
      <c r="S683" s="215"/>
      <c r="T683" s="216"/>
      <c r="AT683" s="217" t="s">
        <v>173</v>
      </c>
      <c r="AU683" s="217" t="s">
        <v>82</v>
      </c>
      <c r="AV683" s="13" t="s">
        <v>80</v>
      </c>
      <c r="AW683" s="13" t="s">
        <v>34</v>
      </c>
      <c r="AX683" s="13" t="s">
        <v>73</v>
      </c>
      <c r="AY683" s="217" t="s">
        <v>163</v>
      </c>
    </row>
    <row r="684" spans="1:65" s="14" customFormat="1" ht="11.25">
      <c r="B684" s="218"/>
      <c r="C684" s="219"/>
      <c r="D684" s="209" t="s">
        <v>173</v>
      </c>
      <c r="E684" s="220" t="s">
        <v>20</v>
      </c>
      <c r="F684" s="221" t="s">
        <v>793</v>
      </c>
      <c r="G684" s="219"/>
      <c r="H684" s="222">
        <v>63.8</v>
      </c>
      <c r="I684" s="223"/>
      <c r="J684" s="219"/>
      <c r="K684" s="219"/>
      <c r="L684" s="224"/>
      <c r="M684" s="225"/>
      <c r="N684" s="226"/>
      <c r="O684" s="226"/>
      <c r="P684" s="226"/>
      <c r="Q684" s="226"/>
      <c r="R684" s="226"/>
      <c r="S684" s="226"/>
      <c r="T684" s="227"/>
      <c r="AT684" s="228" t="s">
        <v>173</v>
      </c>
      <c r="AU684" s="228" t="s">
        <v>82</v>
      </c>
      <c r="AV684" s="14" t="s">
        <v>82</v>
      </c>
      <c r="AW684" s="14" t="s">
        <v>34</v>
      </c>
      <c r="AX684" s="14" t="s">
        <v>73</v>
      </c>
      <c r="AY684" s="228" t="s">
        <v>163</v>
      </c>
    </row>
    <row r="685" spans="1:65" s="14" customFormat="1" ht="11.25">
      <c r="B685" s="218"/>
      <c r="C685" s="219"/>
      <c r="D685" s="209" t="s">
        <v>173</v>
      </c>
      <c r="E685" s="220" t="s">
        <v>20</v>
      </c>
      <c r="F685" s="221" t="s">
        <v>794</v>
      </c>
      <c r="G685" s="219"/>
      <c r="H685" s="222">
        <v>55.9</v>
      </c>
      <c r="I685" s="223"/>
      <c r="J685" s="219"/>
      <c r="K685" s="219"/>
      <c r="L685" s="224"/>
      <c r="M685" s="225"/>
      <c r="N685" s="226"/>
      <c r="O685" s="226"/>
      <c r="P685" s="226"/>
      <c r="Q685" s="226"/>
      <c r="R685" s="226"/>
      <c r="S685" s="226"/>
      <c r="T685" s="227"/>
      <c r="AT685" s="228" t="s">
        <v>173</v>
      </c>
      <c r="AU685" s="228" t="s">
        <v>82</v>
      </c>
      <c r="AV685" s="14" t="s">
        <v>82</v>
      </c>
      <c r="AW685" s="14" t="s">
        <v>34</v>
      </c>
      <c r="AX685" s="14" t="s">
        <v>73</v>
      </c>
      <c r="AY685" s="228" t="s">
        <v>163</v>
      </c>
    </row>
    <row r="686" spans="1:65" s="13" customFormat="1" ht="11.25">
      <c r="B686" s="207"/>
      <c r="C686" s="208"/>
      <c r="D686" s="209" t="s">
        <v>173</v>
      </c>
      <c r="E686" s="210" t="s">
        <v>20</v>
      </c>
      <c r="F686" s="211" t="s">
        <v>439</v>
      </c>
      <c r="G686" s="208"/>
      <c r="H686" s="210" t="s">
        <v>20</v>
      </c>
      <c r="I686" s="212"/>
      <c r="J686" s="208"/>
      <c r="K686" s="208"/>
      <c r="L686" s="213"/>
      <c r="M686" s="214"/>
      <c r="N686" s="215"/>
      <c r="O686" s="215"/>
      <c r="P686" s="215"/>
      <c r="Q686" s="215"/>
      <c r="R686" s="215"/>
      <c r="S686" s="215"/>
      <c r="T686" s="216"/>
      <c r="AT686" s="217" t="s">
        <v>173</v>
      </c>
      <c r="AU686" s="217" t="s">
        <v>82</v>
      </c>
      <c r="AV686" s="13" t="s">
        <v>80</v>
      </c>
      <c r="AW686" s="13" t="s">
        <v>34</v>
      </c>
      <c r="AX686" s="13" t="s">
        <v>73</v>
      </c>
      <c r="AY686" s="217" t="s">
        <v>163</v>
      </c>
    </row>
    <row r="687" spans="1:65" s="14" customFormat="1" ht="11.25">
      <c r="B687" s="218"/>
      <c r="C687" s="219"/>
      <c r="D687" s="209" t="s">
        <v>173</v>
      </c>
      <c r="E687" s="220" t="s">
        <v>20</v>
      </c>
      <c r="F687" s="221" t="s">
        <v>440</v>
      </c>
      <c r="G687" s="219"/>
      <c r="H687" s="222">
        <v>95</v>
      </c>
      <c r="I687" s="223"/>
      <c r="J687" s="219"/>
      <c r="K687" s="219"/>
      <c r="L687" s="224"/>
      <c r="M687" s="225"/>
      <c r="N687" s="226"/>
      <c r="O687" s="226"/>
      <c r="P687" s="226"/>
      <c r="Q687" s="226"/>
      <c r="R687" s="226"/>
      <c r="S687" s="226"/>
      <c r="T687" s="227"/>
      <c r="AT687" s="228" t="s">
        <v>173</v>
      </c>
      <c r="AU687" s="228" t="s">
        <v>82</v>
      </c>
      <c r="AV687" s="14" t="s">
        <v>82</v>
      </c>
      <c r="AW687" s="14" t="s">
        <v>34</v>
      </c>
      <c r="AX687" s="14" t="s">
        <v>73</v>
      </c>
      <c r="AY687" s="228" t="s">
        <v>163</v>
      </c>
    </row>
    <row r="688" spans="1:65" s="15" customFormat="1" ht="11.25">
      <c r="B688" s="229"/>
      <c r="C688" s="230"/>
      <c r="D688" s="209" t="s">
        <v>173</v>
      </c>
      <c r="E688" s="231" t="s">
        <v>20</v>
      </c>
      <c r="F688" s="232" t="s">
        <v>178</v>
      </c>
      <c r="G688" s="230"/>
      <c r="H688" s="233">
        <v>214.7</v>
      </c>
      <c r="I688" s="234"/>
      <c r="J688" s="230"/>
      <c r="K688" s="230"/>
      <c r="L688" s="235"/>
      <c r="M688" s="236"/>
      <c r="N688" s="237"/>
      <c r="O688" s="237"/>
      <c r="P688" s="237"/>
      <c r="Q688" s="237"/>
      <c r="R688" s="237"/>
      <c r="S688" s="237"/>
      <c r="T688" s="238"/>
      <c r="AT688" s="239" t="s">
        <v>173</v>
      </c>
      <c r="AU688" s="239" t="s">
        <v>82</v>
      </c>
      <c r="AV688" s="15" t="s">
        <v>171</v>
      </c>
      <c r="AW688" s="15" t="s">
        <v>34</v>
      </c>
      <c r="AX688" s="15" t="s">
        <v>80</v>
      </c>
      <c r="AY688" s="239" t="s">
        <v>163</v>
      </c>
    </row>
    <row r="689" spans="1:65" s="2" customFormat="1" ht="30" customHeight="1">
      <c r="A689" s="36"/>
      <c r="B689" s="37"/>
      <c r="C689" s="194" t="s">
        <v>809</v>
      </c>
      <c r="D689" s="194" t="s">
        <v>166</v>
      </c>
      <c r="E689" s="195" t="s">
        <v>810</v>
      </c>
      <c r="F689" s="196" t="s">
        <v>811</v>
      </c>
      <c r="G689" s="197" t="s">
        <v>245</v>
      </c>
      <c r="H689" s="198">
        <v>119</v>
      </c>
      <c r="I689" s="199"/>
      <c r="J689" s="200">
        <f>ROUND(I689*H689,2)</f>
        <v>0</v>
      </c>
      <c r="K689" s="196" t="s">
        <v>20</v>
      </c>
      <c r="L689" s="41"/>
      <c r="M689" s="201" t="s">
        <v>20</v>
      </c>
      <c r="N689" s="202" t="s">
        <v>44</v>
      </c>
      <c r="O689" s="66"/>
      <c r="P689" s="203">
        <f>O689*H689</f>
        <v>0</v>
      </c>
      <c r="Q689" s="203">
        <v>4.2999999999999999E-4</v>
      </c>
      <c r="R689" s="203">
        <f>Q689*H689</f>
        <v>5.117E-2</v>
      </c>
      <c r="S689" s="203">
        <v>0</v>
      </c>
      <c r="T689" s="204">
        <f>S689*H689</f>
        <v>0</v>
      </c>
      <c r="U689" s="36"/>
      <c r="V689" s="36"/>
      <c r="W689" s="36"/>
      <c r="X689" s="36"/>
      <c r="Y689" s="36"/>
      <c r="Z689" s="36"/>
      <c r="AA689" s="36"/>
      <c r="AB689" s="36"/>
      <c r="AC689" s="36"/>
      <c r="AD689" s="36"/>
      <c r="AE689" s="36"/>
      <c r="AR689" s="205" t="s">
        <v>171</v>
      </c>
      <c r="AT689" s="205" t="s">
        <v>166</v>
      </c>
      <c r="AU689" s="205" t="s">
        <v>82</v>
      </c>
      <c r="AY689" s="19" t="s">
        <v>163</v>
      </c>
      <c r="BE689" s="206">
        <f>IF(N689="základní",J689,0)</f>
        <v>0</v>
      </c>
      <c r="BF689" s="206">
        <f>IF(N689="snížená",J689,0)</f>
        <v>0</v>
      </c>
      <c r="BG689" s="206">
        <f>IF(N689="zákl. přenesená",J689,0)</f>
        <v>0</v>
      </c>
      <c r="BH689" s="206">
        <f>IF(N689="sníž. přenesená",J689,0)</f>
        <v>0</v>
      </c>
      <c r="BI689" s="206">
        <f>IF(N689="nulová",J689,0)</f>
        <v>0</v>
      </c>
      <c r="BJ689" s="19" t="s">
        <v>80</v>
      </c>
      <c r="BK689" s="206">
        <f>ROUND(I689*H689,2)</f>
        <v>0</v>
      </c>
      <c r="BL689" s="19" t="s">
        <v>171</v>
      </c>
      <c r="BM689" s="205" t="s">
        <v>812</v>
      </c>
    </row>
    <row r="690" spans="1:65" s="13" customFormat="1" ht="11.25">
      <c r="B690" s="207"/>
      <c r="C690" s="208"/>
      <c r="D690" s="209" t="s">
        <v>173</v>
      </c>
      <c r="E690" s="210" t="s">
        <v>20</v>
      </c>
      <c r="F690" s="211" t="s">
        <v>813</v>
      </c>
      <c r="G690" s="208"/>
      <c r="H690" s="210" t="s">
        <v>20</v>
      </c>
      <c r="I690" s="212"/>
      <c r="J690" s="208"/>
      <c r="K690" s="208"/>
      <c r="L690" s="213"/>
      <c r="M690" s="214"/>
      <c r="N690" s="215"/>
      <c r="O690" s="215"/>
      <c r="P690" s="215"/>
      <c r="Q690" s="215"/>
      <c r="R690" s="215"/>
      <c r="S690" s="215"/>
      <c r="T690" s="216"/>
      <c r="AT690" s="217" t="s">
        <v>173</v>
      </c>
      <c r="AU690" s="217" t="s">
        <v>82</v>
      </c>
      <c r="AV690" s="13" t="s">
        <v>80</v>
      </c>
      <c r="AW690" s="13" t="s">
        <v>34</v>
      </c>
      <c r="AX690" s="13" t="s">
        <v>73</v>
      </c>
      <c r="AY690" s="217" t="s">
        <v>163</v>
      </c>
    </row>
    <row r="691" spans="1:65" s="14" customFormat="1" ht="11.25">
      <c r="B691" s="218"/>
      <c r="C691" s="219"/>
      <c r="D691" s="209" t="s">
        <v>173</v>
      </c>
      <c r="E691" s="220" t="s">
        <v>20</v>
      </c>
      <c r="F691" s="221" t="s">
        <v>814</v>
      </c>
      <c r="G691" s="219"/>
      <c r="H691" s="222">
        <v>104.4</v>
      </c>
      <c r="I691" s="223"/>
      <c r="J691" s="219"/>
      <c r="K691" s="219"/>
      <c r="L691" s="224"/>
      <c r="M691" s="225"/>
      <c r="N691" s="226"/>
      <c r="O691" s="226"/>
      <c r="P691" s="226"/>
      <c r="Q691" s="226"/>
      <c r="R691" s="226"/>
      <c r="S691" s="226"/>
      <c r="T691" s="227"/>
      <c r="AT691" s="228" t="s">
        <v>173</v>
      </c>
      <c r="AU691" s="228" t="s">
        <v>82</v>
      </c>
      <c r="AV691" s="14" t="s">
        <v>82</v>
      </c>
      <c r="AW691" s="14" t="s">
        <v>34</v>
      </c>
      <c r="AX691" s="14" t="s">
        <v>73</v>
      </c>
      <c r="AY691" s="228" t="s">
        <v>163</v>
      </c>
    </row>
    <row r="692" spans="1:65" s="14" customFormat="1" ht="11.25">
      <c r="B692" s="218"/>
      <c r="C692" s="219"/>
      <c r="D692" s="209" t="s">
        <v>173</v>
      </c>
      <c r="E692" s="220" t="s">
        <v>20</v>
      </c>
      <c r="F692" s="221" t="s">
        <v>815</v>
      </c>
      <c r="G692" s="219"/>
      <c r="H692" s="222">
        <v>7</v>
      </c>
      <c r="I692" s="223"/>
      <c r="J692" s="219"/>
      <c r="K692" s="219"/>
      <c r="L692" s="224"/>
      <c r="M692" s="225"/>
      <c r="N692" s="226"/>
      <c r="O692" s="226"/>
      <c r="P692" s="226"/>
      <c r="Q692" s="226"/>
      <c r="R692" s="226"/>
      <c r="S692" s="226"/>
      <c r="T692" s="227"/>
      <c r="AT692" s="228" t="s">
        <v>173</v>
      </c>
      <c r="AU692" s="228" t="s">
        <v>82</v>
      </c>
      <c r="AV692" s="14" t="s">
        <v>82</v>
      </c>
      <c r="AW692" s="14" t="s">
        <v>34</v>
      </c>
      <c r="AX692" s="14" t="s">
        <v>73</v>
      </c>
      <c r="AY692" s="228" t="s">
        <v>163</v>
      </c>
    </row>
    <row r="693" spans="1:65" s="14" customFormat="1" ht="11.25">
      <c r="B693" s="218"/>
      <c r="C693" s="219"/>
      <c r="D693" s="209" t="s">
        <v>173</v>
      </c>
      <c r="E693" s="220" t="s">
        <v>20</v>
      </c>
      <c r="F693" s="221" t="s">
        <v>816</v>
      </c>
      <c r="G693" s="219"/>
      <c r="H693" s="222">
        <v>7.6</v>
      </c>
      <c r="I693" s="223"/>
      <c r="J693" s="219"/>
      <c r="K693" s="219"/>
      <c r="L693" s="224"/>
      <c r="M693" s="225"/>
      <c r="N693" s="226"/>
      <c r="O693" s="226"/>
      <c r="P693" s="226"/>
      <c r="Q693" s="226"/>
      <c r="R693" s="226"/>
      <c r="S693" s="226"/>
      <c r="T693" s="227"/>
      <c r="AT693" s="228" t="s">
        <v>173</v>
      </c>
      <c r="AU693" s="228" t="s">
        <v>82</v>
      </c>
      <c r="AV693" s="14" t="s">
        <v>82</v>
      </c>
      <c r="AW693" s="14" t="s">
        <v>34</v>
      </c>
      <c r="AX693" s="14" t="s">
        <v>73</v>
      </c>
      <c r="AY693" s="228" t="s">
        <v>163</v>
      </c>
    </row>
    <row r="694" spans="1:65" s="15" customFormat="1" ht="11.25">
      <c r="B694" s="229"/>
      <c r="C694" s="230"/>
      <c r="D694" s="209" t="s">
        <v>173</v>
      </c>
      <c r="E694" s="231" t="s">
        <v>20</v>
      </c>
      <c r="F694" s="232" t="s">
        <v>178</v>
      </c>
      <c r="G694" s="230"/>
      <c r="H694" s="233">
        <v>119</v>
      </c>
      <c r="I694" s="234"/>
      <c r="J694" s="230"/>
      <c r="K694" s="230"/>
      <c r="L694" s="235"/>
      <c r="M694" s="236"/>
      <c r="N694" s="237"/>
      <c r="O694" s="237"/>
      <c r="P694" s="237"/>
      <c r="Q694" s="237"/>
      <c r="R694" s="237"/>
      <c r="S694" s="237"/>
      <c r="T694" s="238"/>
      <c r="AT694" s="239" t="s">
        <v>173</v>
      </c>
      <c r="AU694" s="239" t="s">
        <v>82</v>
      </c>
      <c r="AV694" s="15" t="s">
        <v>171</v>
      </c>
      <c r="AW694" s="15" t="s">
        <v>34</v>
      </c>
      <c r="AX694" s="15" t="s">
        <v>80</v>
      </c>
      <c r="AY694" s="239" t="s">
        <v>163</v>
      </c>
    </row>
    <row r="695" spans="1:65" s="2" customFormat="1" ht="33.75" customHeight="1">
      <c r="A695" s="36"/>
      <c r="B695" s="37"/>
      <c r="C695" s="194" t="s">
        <v>817</v>
      </c>
      <c r="D695" s="194" t="s">
        <v>166</v>
      </c>
      <c r="E695" s="195" t="s">
        <v>818</v>
      </c>
      <c r="F695" s="196" t="s">
        <v>819</v>
      </c>
      <c r="G695" s="197" t="s">
        <v>245</v>
      </c>
      <c r="H695" s="198">
        <v>48</v>
      </c>
      <c r="I695" s="199"/>
      <c r="J695" s="200">
        <f>ROUND(I695*H695,2)</f>
        <v>0</v>
      </c>
      <c r="K695" s="196" t="s">
        <v>20</v>
      </c>
      <c r="L695" s="41"/>
      <c r="M695" s="201" t="s">
        <v>20</v>
      </c>
      <c r="N695" s="202" t="s">
        <v>44</v>
      </c>
      <c r="O695" s="66"/>
      <c r="P695" s="203">
        <f>O695*H695</f>
        <v>0</v>
      </c>
      <c r="Q695" s="203">
        <v>8.1999999999999998E-4</v>
      </c>
      <c r="R695" s="203">
        <f>Q695*H695</f>
        <v>3.9359999999999999E-2</v>
      </c>
      <c r="S695" s="203">
        <v>1E-3</v>
      </c>
      <c r="T695" s="204">
        <f>S695*H695</f>
        <v>4.8000000000000001E-2</v>
      </c>
      <c r="U695" s="36"/>
      <c r="V695" s="36"/>
      <c r="W695" s="36"/>
      <c r="X695" s="36"/>
      <c r="Y695" s="36"/>
      <c r="Z695" s="36"/>
      <c r="AA695" s="36"/>
      <c r="AB695" s="36"/>
      <c r="AC695" s="36"/>
      <c r="AD695" s="36"/>
      <c r="AE695" s="36"/>
      <c r="AR695" s="205" t="s">
        <v>171</v>
      </c>
      <c r="AT695" s="205" t="s">
        <v>166</v>
      </c>
      <c r="AU695" s="205" t="s">
        <v>82</v>
      </c>
      <c r="AY695" s="19" t="s">
        <v>163</v>
      </c>
      <c r="BE695" s="206">
        <f>IF(N695="základní",J695,0)</f>
        <v>0</v>
      </c>
      <c r="BF695" s="206">
        <f>IF(N695="snížená",J695,0)</f>
        <v>0</v>
      </c>
      <c r="BG695" s="206">
        <f>IF(N695="zákl. přenesená",J695,0)</f>
        <v>0</v>
      </c>
      <c r="BH695" s="206">
        <f>IF(N695="sníž. přenesená",J695,0)</f>
        <v>0</v>
      </c>
      <c r="BI695" s="206">
        <f>IF(N695="nulová",J695,0)</f>
        <v>0</v>
      </c>
      <c r="BJ695" s="19" t="s">
        <v>80</v>
      </c>
      <c r="BK695" s="206">
        <f>ROUND(I695*H695,2)</f>
        <v>0</v>
      </c>
      <c r="BL695" s="19" t="s">
        <v>171</v>
      </c>
      <c r="BM695" s="205" t="s">
        <v>820</v>
      </c>
    </row>
    <row r="696" spans="1:65" s="13" customFormat="1" ht="11.25">
      <c r="B696" s="207"/>
      <c r="C696" s="208"/>
      <c r="D696" s="209" t="s">
        <v>173</v>
      </c>
      <c r="E696" s="210" t="s">
        <v>20</v>
      </c>
      <c r="F696" s="211" t="s">
        <v>813</v>
      </c>
      <c r="G696" s="208"/>
      <c r="H696" s="210" t="s">
        <v>20</v>
      </c>
      <c r="I696" s="212"/>
      <c r="J696" s="208"/>
      <c r="K696" s="208"/>
      <c r="L696" s="213"/>
      <c r="M696" s="214"/>
      <c r="N696" s="215"/>
      <c r="O696" s="215"/>
      <c r="P696" s="215"/>
      <c r="Q696" s="215"/>
      <c r="R696" s="215"/>
      <c r="S696" s="215"/>
      <c r="T696" s="216"/>
      <c r="AT696" s="217" t="s">
        <v>173</v>
      </c>
      <c r="AU696" s="217" t="s">
        <v>82</v>
      </c>
      <c r="AV696" s="13" t="s">
        <v>80</v>
      </c>
      <c r="AW696" s="13" t="s">
        <v>34</v>
      </c>
      <c r="AX696" s="13" t="s">
        <v>73</v>
      </c>
      <c r="AY696" s="217" t="s">
        <v>163</v>
      </c>
    </row>
    <row r="697" spans="1:65" s="14" customFormat="1" ht="11.25">
      <c r="B697" s="218"/>
      <c r="C697" s="219"/>
      <c r="D697" s="209" t="s">
        <v>173</v>
      </c>
      <c r="E697" s="220" t="s">
        <v>20</v>
      </c>
      <c r="F697" s="221" t="s">
        <v>821</v>
      </c>
      <c r="G697" s="219"/>
      <c r="H697" s="222">
        <v>48</v>
      </c>
      <c r="I697" s="223"/>
      <c r="J697" s="219"/>
      <c r="K697" s="219"/>
      <c r="L697" s="224"/>
      <c r="M697" s="225"/>
      <c r="N697" s="226"/>
      <c r="O697" s="226"/>
      <c r="P697" s="226"/>
      <c r="Q697" s="226"/>
      <c r="R697" s="226"/>
      <c r="S697" s="226"/>
      <c r="T697" s="227"/>
      <c r="AT697" s="228" t="s">
        <v>173</v>
      </c>
      <c r="AU697" s="228" t="s">
        <v>82</v>
      </c>
      <c r="AV697" s="14" t="s">
        <v>82</v>
      </c>
      <c r="AW697" s="14" t="s">
        <v>34</v>
      </c>
      <c r="AX697" s="14" t="s">
        <v>80</v>
      </c>
      <c r="AY697" s="228" t="s">
        <v>163</v>
      </c>
    </row>
    <row r="698" spans="1:65" s="12" customFormat="1" ht="22.9" customHeight="1">
      <c r="B698" s="178"/>
      <c r="C698" s="179"/>
      <c r="D698" s="180" t="s">
        <v>72</v>
      </c>
      <c r="E698" s="192" t="s">
        <v>822</v>
      </c>
      <c r="F698" s="192" t="s">
        <v>823</v>
      </c>
      <c r="G698" s="179"/>
      <c r="H698" s="179"/>
      <c r="I698" s="182"/>
      <c r="J698" s="193">
        <f>BK698</f>
        <v>0</v>
      </c>
      <c r="K698" s="179"/>
      <c r="L698" s="184"/>
      <c r="M698" s="185"/>
      <c r="N698" s="186"/>
      <c r="O698" s="186"/>
      <c r="P698" s="187">
        <f>SUM(P699:P707)</f>
        <v>0</v>
      </c>
      <c r="Q698" s="186"/>
      <c r="R698" s="187">
        <f>SUM(R699:R707)</f>
        <v>0</v>
      </c>
      <c r="S698" s="186"/>
      <c r="T698" s="188">
        <f>SUM(T699:T707)</f>
        <v>0</v>
      </c>
      <c r="AR698" s="189" t="s">
        <v>80</v>
      </c>
      <c r="AT698" s="190" t="s">
        <v>72</v>
      </c>
      <c r="AU698" s="190" t="s">
        <v>80</v>
      </c>
      <c r="AY698" s="189" t="s">
        <v>163</v>
      </c>
      <c r="BK698" s="191">
        <f>SUM(BK699:BK707)</f>
        <v>0</v>
      </c>
    </row>
    <row r="699" spans="1:65" s="2" customFormat="1" ht="32.25" customHeight="1">
      <c r="A699" s="36"/>
      <c r="B699" s="37"/>
      <c r="C699" s="194" t="s">
        <v>824</v>
      </c>
      <c r="D699" s="194" t="s">
        <v>166</v>
      </c>
      <c r="E699" s="195" t="s">
        <v>825</v>
      </c>
      <c r="F699" s="196" t="s">
        <v>826</v>
      </c>
      <c r="G699" s="197" t="s">
        <v>207</v>
      </c>
      <c r="H699" s="198">
        <v>128.09299999999999</v>
      </c>
      <c r="I699" s="199"/>
      <c r="J699" s="200">
        <f>ROUND(I699*H699,2)</f>
        <v>0</v>
      </c>
      <c r="K699" s="196" t="s">
        <v>170</v>
      </c>
      <c r="L699" s="41"/>
      <c r="M699" s="201" t="s">
        <v>20</v>
      </c>
      <c r="N699" s="202" t="s">
        <v>44</v>
      </c>
      <c r="O699" s="66"/>
      <c r="P699" s="203">
        <f>O699*H699</f>
        <v>0</v>
      </c>
      <c r="Q699" s="203">
        <v>0</v>
      </c>
      <c r="R699" s="203">
        <f>Q699*H699</f>
        <v>0</v>
      </c>
      <c r="S699" s="203">
        <v>0</v>
      </c>
      <c r="T699" s="204">
        <f>S699*H699</f>
        <v>0</v>
      </c>
      <c r="U699" s="36"/>
      <c r="V699" s="36"/>
      <c r="W699" s="36"/>
      <c r="X699" s="36"/>
      <c r="Y699" s="36"/>
      <c r="Z699" s="36"/>
      <c r="AA699" s="36"/>
      <c r="AB699" s="36"/>
      <c r="AC699" s="36"/>
      <c r="AD699" s="36"/>
      <c r="AE699" s="36"/>
      <c r="AR699" s="205" t="s">
        <v>171</v>
      </c>
      <c r="AT699" s="205" t="s">
        <v>166</v>
      </c>
      <c r="AU699" s="205" t="s">
        <v>82</v>
      </c>
      <c r="AY699" s="19" t="s">
        <v>163</v>
      </c>
      <c r="BE699" s="206">
        <f>IF(N699="základní",J699,0)</f>
        <v>0</v>
      </c>
      <c r="BF699" s="206">
        <f>IF(N699="snížená",J699,0)</f>
        <v>0</v>
      </c>
      <c r="BG699" s="206">
        <f>IF(N699="zákl. přenesená",J699,0)</f>
        <v>0</v>
      </c>
      <c r="BH699" s="206">
        <f>IF(N699="sníž. přenesená",J699,0)</f>
        <v>0</v>
      </c>
      <c r="BI699" s="206">
        <f>IF(N699="nulová",J699,0)</f>
        <v>0</v>
      </c>
      <c r="BJ699" s="19" t="s">
        <v>80</v>
      </c>
      <c r="BK699" s="206">
        <f>ROUND(I699*H699,2)</f>
        <v>0</v>
      </c>
      <c r="BL699" s="19" t="s">
        <v>171</v>
      </c>
      <c r="BM699" s="205" t="s">
        <v>827</v>
      </c>
    </row>
    <row r="700" spans="1:65" s="2" customFormat="1" ht="117">
      <c r="A700" s="36"/>
      <c r="B700" s="37"/>
      <c r="C700" s="38"/>
      <c r="D700" s="209" t="s">
        <v>187</v>
      </c>
      <c r="E700" s="38"/>
      <c r="F700" s="240" t="s">
        <v>828</v>
      </c>
      <c r="G700" s="38"/>
      <c r="H700" s="38"/>
      <c r="I700" s="117"/>
      <c r="J700" s="38"/>
      <c r="K700" s="38"/>
      <c r="L700" s="41"/>
      <c r="M700" s="241"/>
      <c r="N700" s="242"/>
      <c r="O700" s="66"/>
      <c r="P700" s="66"/>
      <c r="Q700" s="66"/>
      <c r="R700" s="66"/>
      <c r="S700" s="66"/>
      <c r="T700" s="67"/>
      <c r="U700" s="36"/>
      <c r="V700" s="36"/>
      <c r="W700" s="36"/>
      <c r="X700" s="36"/>
      <c r="Y700" s="36"/>
      <c r="Z700" s="36"/>
      <c r="AA700" s="36"/>
      <c r="AB700" s="36"/>
      <c r="AC700" s="36"/>
      <c r="AD700" s="36"/>
      <c r="AE700" s="36"/>
      <c r="AT700" s="19" t="s">
        <v>187</v>
      </c>
      <c r="AU700" s="19" t="s">
        <v>82</v>
      </c>
    </row>
    <row r="701" spans="1:65" s="2" customFormat="1" ht="26.25" customHeight="1">
      <c r="A701" s="36"/>
      <c r="B701" s="37"/>
      <c r="C701" s="194" t="s">
        <v>829</v>
      </c>
      <c r="D701" s="194" t="s">
        <v>166</v>
      </c>
      <c r="E701" s="195" t="s">
        <v>830</v>
      </c>
      <c r="F701" s="196" t="s">
        <v>831</v>
      </c>
      <c r="G701" s="197" t="s">
        <v>207</v>
      </c>
      <c r="H701" s="198">
        <v>128.09299999999999</v>
      </c>
      <c r="I701" s="199"/>
      <c r="J701" s="200">
        <f>ROUND(I701*H701,2)</f>
        <v>0</v>
      </c>
      <c r="K701" s="196" t="s">
        <v>170</v>
      </c>
      <c r="L701" s="41"/>
      <c r="M701" s="201" t="s">
        <v>20</v>
      </c>
      <c r="N701" s="202" t="s">
        <v>44</v>
      </c>
      <c r="O701" s="66"/>
      <c r="P701" s="203">
        <f>O701*H701</f>
        <v>0</v>
      </c>
      <c r="Q701" s="203">
        <v>0</v>
      </c>
      <c r="R701" s="203">
        <f>Q701*H701</f>
        <v>0</v>
      </c>
      <c r="S701" s="203">
        <v>0</v>
      </c>
      <c r="T701" s="204">
        <f>S701*H701</f>
        <v>0</v>
      </c>
      <c r="U701" s="36"/>
      <c r="V701" s="36"/>
      <c r="W701" s="36"/>
      <c r="X701" s="36"/>
      <c r="Y701" s="36"/>
      <c r="Z701" s="36"/>
      <c r="AA701" s="36"/>
      <c r="AB701" s="36"/>
      <c r="AC701" s="36"/>
      <c r="AD701" s="36"/>
      <c r="AE701" s="36"/>
      <c r="AR701" s="205" t="s">
        <v>171</v>
      </c>
      <c r="AT701" s="205" t="s">
        <v>166</v>
      </c>
      <c r="AU701" s="205" t="s">
        <v>82</v>
      </c>
      <c r="AY701" s="19" t="s">
        <v>163</v>
      </c>
      <c r="BE701" s="206">
        <f>IF(N701="základní",J701,0)</f>
        <v>0</v>
      </c>
      <c r="BF701" s="206">
        <f>IF(N701="snížená",J701,0)</f>
        <v>0</v>
      </c>
      <c r="BG701" s="206">
        <f>IF(N701="zákl. přenesená",J701,0)</f>
        <v>0</v>
      </c>
      <c r="BH701" s="206">
        <f>IF(N701="sníž. přenesená",J701,0)</f>
        <v>0</v>
      </c>
      <c r="BI701" s="206">
        <f>IF(N701="nulová",J701,0)</f>
        <v>0</v>
      </c>
      <c r="BJ701" s="19" t="s">
        <v>80</v>
      </c>
      <c r="BK701" s="206">
        <f>ROUND(I701*H701,2)</f>
        <v>0</v>
      </c>
      <c r="BL701" s="19" t="s">
        <v>171</v>
      </c>
      <c r="BM701" s="205" t="s">
        <v>832</v>
      </c>
    </row>
    <row r="702" spans="1:65" s="2" customFormat="1" ht="78">
      <c r="A702" s="36"/>
      <c r="B702" s="37"/>
      <c r="C702" s="38"/>
      <c r="D702" s="209" t="s">
        <v>187</v>
      </c>
      <c r="E702" s="38"/>
      <c r="F702" s="240" t="s">
        <v>833</v>
      </c>
      <c r="G702" s="38"/>
      <c r="H702" s="38"/>
      <c r="I702" s="117"/>
      <c r="J702" s="38"/>
      <c r="K702" s="38"/>
      <c r="L702" s="41"/>
      <c r="M702" s="241"/>
      <c r="N702" s="242"/>
      <c r="O702" s="66"/>
      <c r="P702" s="66"/>
      <c r="Q702" s="66"/>
      <c r="R702" s="66"/>
      <c r="S702" s="66"/>
      <c r="T702" s="67"/>
      <c r="U702" s="36"/>
      <c r="V702" s="36"/>
      <c r="W702" s="36"/>
      <c r="X702" s="36"/>
      <c r="Y702" s="36"/>
      <c r="Z702" s="36"/>
      <c r="AA702" s="36"/>
      <c r="AB702" s="36"/>
      <c r="AC702" s="36"/>
      <c r="AD702" s="36"/>
      <c r="AE702" s="36"/>
      <c r="AT702" s="19" t="s">
        <v>187</v>
      </c>
      <c r="AU702" s="19" t="s">
        <v>82</v>
      </c>
    </row>
    <row r="703" spans="1:65" s="2" customFormat="1" ht="27" customHeight="1">
      <c r="A703" s="36"/>
      <c r="B703" s="37"/>
      <c r="C703" s="194" t="s">
        <v>834</v>
      </c>
      <c r="D703" s="194" t="s">
        <v>166</v>
      </c>
      <c r="E703" s="195" t="s">
        <v>835</v>
      </c>
      <c r="F703" s="196" t="s">
        <v>836</v>
      </c>
      <c r="G703" s="197" t="s">
        <v>207</v>
      </c>
      <c r="H703" s="198">
        <v>2561.86</v>
      </c>
      <c r="I703" s="199"/>
      <c r="J703" s="200">
        <f>ROUND(I703*H703,2)</f>
        <v>0</v>
      </c>
      <c r="K703" s="196" t="s">
        <v>170</v>
      </c>
      <c r="L703" s="41"/>
      <c r="M703" s="201" t="s">
        <v>20</v>
      </c>
      <c r="N703" s="202" t="s">
        <v>44</v>
      </c>
      <c r="O703" s="66"/>
      <c r="P703" s="203">
        <f>O703*H703</f>
        <v>0</v>
      </c>
      <c r="Q703" s="203">
        <v>0</v>
      </c>
      <c r="R703" s="203">
        <f>Q703*H703</f>
        <v>0</v>
      </c>
      <c r="S703" s="203">
        <v>0</v>
      </c>
      <c r="T703" s="204">
        <f>S703*H703</f>
        <v>0</v>
      </c>
      <c r="U703" s="36"/>
      <c r="V703" s="36"/>
      <c r="W703" s="36"/>
      <c r="X703" s="36"/>
      <c r="Y703" s="36"/>
      <c r="Z703" s="36"/>
      <c r="AA703" s="36"/>
      <c r="AB703" s="36"/>
      <c r="AC703" s="36"/>
      <c r="AD703" s="36"/>
      <c r="AE703" s="36"/>
      <c r="AR703" s="205" t="s">
        <v>171</v>
      </c>
      <c r="AT703" s="205" t="s">
        <v>166</v>
      </c>
      <c r="AU703" s="205" t="s">
        <v>82</v>
      </c>
      <c r="AY703" s="19" t="s">
        <v>163</v>
      </c>
      <c r="BE703" s="206">
        <f>IF(N703="základní",J703,0)</f>
        <v>0</v>
      </c>
      <c r="BF703" s="206">
        <f>IF(N703="snížená",J703,0)</f>
        <v>0</v>
      </c>
      <c r="BG703" s="206">
        <f>IF(N703="zákl. přenesená",J703,0)</f>
        <v>0</v>
      </c>
      <c r="BH703" s="206">
        <f>IF(N703="sníž. přenesená",J703,0)</f>
        <v>0</v>
      </c>
      <c r="BI703" s="206">
        <f>IF(N703="nulová",J703,0)</f>
        <v>0</v>
      </c>
      <c r="BJ703" s="19" t="s">
        <v>80</v>
      </c>
      <c r="BK703" s="206">
        <f>ROUND(I703*H703,2)</f>
        <v>0</v>
      </c>
      <c r="BL703" s="19" t="s">
        <v>171</v>
      </c>
      <c r="BM703" s="205" t="s">
        <v>837</v>
      </c>
    </row>
    <row r="704" spans="1:65" s="2" customFormat="1" ht="78">
      <c r="A704" s="36"/>
      <c r="B704" s="37"/>
      <c r="C704" s="38"/>
      <c r="D704" s="209" t="s">
        <v>187</v>
      </c>
      <c r="E704" s="38"/>
      <c r="F704" s="240" t="s">
        <v>833</v>
      </c>
      <c r="G704" s="38"/>
      <c r="H704" s="38"/>
      <c r="I704" s="117"/>
      <c r="J704" s="38"/>
      <c r="K704" s="38"/>
      <c r="L704" s="41"/>
      <c r="M704" s="241"/>
      <c r="N704" s="242"/>
      <c r="O704" s="66"/>
      <c r="P704" s="66"/>
      <c r="Q704" s="66"/>
      <c r="R704" s="66"/>
      <c r="S704" s="66"/>
      <c r="T704" s="67"/>
      <c r="U704" s="36"/>
      <c r="V704" s="36"/>
      <c r="W704" s="36"/>
      <c r="X704" s="36"/>
      <c r="Y704" s="36"/>
      <c r="Z704" s="36"/>
      <c r="AA704" s="36"/>
      <c r="AB704" s="36"/>
      <c r="AC704" s="36"/>
      <c r="AD704" s="36"/>
      <c r="AE704" s="36"/>
      <c r="AT704" s="19" t="s">
        <v>187</v>
      </c>
      <c r="AU704" s="19" t="s">
        <v>82</v>
      </c>
    </row>
    <row r="705" spans="1:65" s="14" customFormat="1" ht="11.25">
      <c r="B705" s="218"/>
      <c r="C705" s="219"/>
      <c r="D705" s="209" t="s">
        <v>173</v>
      </c>
      <c r="E705" s="219"/>
      <c r="F705" s="221" t="s">
        <v>838</v>
      </c>
      <c r="G705" s="219"/>
      <c r="H705" s="222">
        <v>2561.86</v>
      </c>
      <c r="I705" s="223"/>
      <c r="J705" s="219"/>
      <c r="K705" s="219"/>
      <c r="L705" s="224"/>
      <c r="M705" s="225"/>
      <c r="N705" s="226"/>
      <c r="O705" s="226"/>
      <c r="P705" s="226"/>
      <c r="Q705" s="226"/>
      <c r="R705" s="226"/>
      <c r="S705" s="226"/>
      <c r="T705" s="227"/>
      <c r="AT705" s="228" t="s">
        <v>173</v>
      </c>
      <c r="AU705" s="228" t="s">
        <v>82</v>
      </c>
      <c r="AV705" s="14" t="s">
        <v>82</v>
      </c>
      <c r="AW705" s="14" t="s">
        <v>4</v>
      </c>
      <c r="AX705" s="14" t="s">
        <v>80</v>
      </c>
      <c r="AY705" s="228" t="s">
        <v>163</v>
      </c>
    </row>
    <row r="706" spans="1:65" s="2" customFormat="1" ht="19.899999999999999" customHeight="1">
      <c r="A706" s="36"/>
      <c r="B706" s="37"/>
      <c r="C706" s="194" t="s">
        <v>839</v>
      </c>
      <c r="D706" s="194" t="s">
        <v>166</v>
      </c>
      <c r="E706" s="195" t="s">
        <v>840</v>
      </c>
      <c r="F706" s="196" t="s">
        <v>841</v>
      </c>
      <c r="G706" s="197" t="s">
        <v>207</v>
      </c>
      <c r="H706" s="198">
        <v>89.41</v>
      </c>
      <c r="I706" s="199"/>
      <c r="J706" s="200">
        <f>ROUND(I706*H706,2)</f>
        <v>0</v>
      </c>
      <c r="K706" s="196" t="s">
        <v>170</v>
      </c>
      <c r="L706" s="41"/>
      <c r="M706" s="201" t="s">
        <v>20</v>
      </c>
      <c r="N706" s="202" t="s">
        <v>44</v>
      </c>
      <c r="O706" s="66"/>
      <c r="P706" s="203">
        <f>O706*H706</f>
        <v>0</v>
      </c>
      <c r="Q706" s="203">
        <v>0</v>
      </c>
      <c r="R706" s="203">
        <f>Q706*H706</f>
        <v>0</v>
      </c>
      <c r="S706" s="203">
        <v>0</v>
      </c>
      <c r="T706" s="204">
        <f>S706*H706</f>
        <v>0</v>
      </c>
      <c r="U706" s="36"/>
      <c r="V706" s="36"/>
      <c r="W706" s="36"/>
      <c r="X706" s="36"/>
      <c r="Y706" s="36"/>
      <c r="Z706" s="36"/>
      <c r="AA706" s="36"/>
      <c r="AB706" s="36"/>
      <c r="AC706" s="36"/>
      <c r="AD706" s="36"/>
      <c r="AE706" s="36"/>
      <c r="AR706" s="205" t="s">
        <v>171</v>
      </c>
      <c r="AT706" s="205" t="s">
        <v>166</v>
      </c>
      <c r="AU706" s="205" t="s">
        <v>82</v>
      </c>
      <c r="AY706" s="19" t="s">
        <v>163</v>
      </c>
      <c r="BE706" s="206">
        <f>IF(N706="základní",J706,0)</f>
        <v>0</v>
      </c>
      <c r="BF706" s="206">
        <f>IF(N706="snížená",J706,0)</f>
        <v>0</v>
      </c>
      <c r="BG706" s="206">
        <f>IF(N706="zákl. přenesená",J706,0)</f>
        <v>0</v>
      </c>
      <c r="BH706" s="206">
        <f>IF(N706="sníž. přenesená",J706,0)</f>
        <v>0</v>
      </c>
      <c r="BI706" s="206">
        <f>IF(N706="nulová",J706,0)</f>
        <v>0</v>
      </c>
      <c r="BJ706" s="19" t="s">
        <v>80</v>
      </c>
      <c r="BK706" s="206">
        <f>ROUND(I706*H706,2)</f>
        <v>0</v>
      </c>
      <c r="BL706" s="19" t="s">
        <v>171</v>
      </c>
      <c r="BM706" s="205" t="s">
        <v>842</v>
      </c>
    </row>
    <row r="707" spans="1:65" s="2" customFormat="1" ht="68.25">
      <c r="A707" s="36"/>
      <c r="B707" s="37"/>
      <c r="C707" s="38"/>
      <c r="D707" s="209" t="s">
        <v>187</v>
      </c>
      <c r="E707" s="38"/>
      <c r="F707" s="240" t="s">
        <v>843</v>
      </c>
      <c r="G707" s="38"/>
      <c r="H707" s="38"/>
      <c r="I707" s="117"/>
      <c r="J707" s="38"/>
      <c r="K707" s="38"/>
      <c r="L707" s="41"/>
      <c r="M707" s="241"/>
      <c r="N707" s="242"/>
      <c r="O707" s="66"/>
      <c r="P707" s="66"/>
      <c r="Q707" s="66"/>
      <c r="R707" s="66"/>
      <c r="S707" s="66"/>
      <c r="T707" s="67"/>
      <c r="U707" s="36"/>
      <c r="V707" s="36"/>
      <c r="W707" s="36"/>
      <c r="X707" s="36"/>
      <c r="Y707" s="36"/>
      <c r="Z707" s="36"/>
      <c r="AA707" s="36"/>
      <c r="AB707" s="36"/>
      <c r="AC707" s="36"/>
      <c r="AD707" s="36"/>
      <c r="AE707" s="36"/>
      <c r="AT707" s="19" t="s">
        <v>187</v>
      </c>
      <c r="AU707" s="19" t="s">
        <v>82</v>
      </c>
    </row>
    <row r="708" spans="1:65" s="12" customFormat="1" ht="22.9" customHeight="1">
      <c r="B708" s="178"/>
      <c r="C708" s="179"/>
      <c r="D708" s="180" t="s">
        <v>72</v>
      </c>
      <c r="E708" s="192" t="s">
        <v>844</v>
      </c>
      <c r="F708" s="192" t="s">
        <v>845</v>
      </c>
      <c r="G708" s="179"/>
      <c r="H708" s="179"/>
      <c r="I708" s="182"/>
      <c r="J708" s="193">
        <f>BK708</f>
        <v>0</v>
      </c>
      <c r="K708" s="179"/>
      <c r="L708" s="184"/>
      <c r="M708" s="185"/>
      <c r="N708" s="186"/>
      <c r="O708" s="186"/>
      <c r="P708" s="187">
        <f>SUM(P709:P710)</f>
        <v>0</v>
      </c>
      <c r="Q708" s="186"/>
      <c r="R708" s="187">
        <f>SUM(R709:R710)</f>
        <v>0</v>
      </c>
      <c r="S708" s="186"/>
      <c r="T708" s="188">
        <f>SUM(T709:T710)</f>
        <v>0</v>
      </c>
      <c r="AR708" s="189" t="s">
        <v>80</v>
      </c>
      <c r="AT708" s="190" t="s">
        <v>72</v>
      </c>
      <c r="AU708" s="190" t="s">
        <v>80</v>
      </c>
      <c r="AY708" s="189" t="s">
        <v>163</v>
      </c>
      <c r="BK708" s="191">
        <f>SUM(BK709:BK710)</f>
        <v>0</v>
      </c>
    </row>
    <row r="709" spans="1:65" s="2" customFormat="1" ht="42" customHeight="1">
      <c r="A709" s="36"/>
      <c r="B709" s="37"/>
      <c r="C709" s="194" t="s">
        <v>846</v>
      </c>
      <c r="D709" s="194" t="s">
        <v>166</v>
      </c>
      <c r="E709" s="195" t="s">
        <v>847</v>
      </c>
      <c r="F709" s="196" t="s">
        <v>848</v>
      </c>
      <c r="G709" s="197" t="s">
        <v>207</v>
      </c>
      <c r="H709" s="198">
        <v>101.04900000000001</v>
      </c>
      <c r="I709" s="199"/>
      <c r="J709" s="200">
        <f>ROUND(I709*H709,2)</f>
        <v>0</v>
      </c>
      <c r="K709" s="196" t="s">
        <v>170</v>
      </c>
      <c r="L709" s="41"/>
      <c r="M709" s="201" t="s">
        <v>20</v>
      </c>
      <c r="N709" s="202" t="s">
        <v>44</v>
      </c>
      <c r="O709" s="66"/>
      <c r="P709" s="203">
        <f>O709*H709</f>
        <v>0</v>
      </c>
      <c r="Q709" s="203">
        <v>0</v>
      </c>
      <c r="R709" s="203">
        <f>Q709*H709</f>
        <v>0</v>
      </c>
      <c r="S709" s="203">
        <v>0</v>
      </c>
      <c r="T709" s="204">
        <f>S709*H709</f>
        <v>0</v>
      </c>
      <c r="U709" s="36"/>
      <c r="V709" s="36"/>
      <c r="W709" s="36"/>
      <c r="X709" s="36"/>
      <c r="Y709" s="36"/>
      <c r="Z709" s="36"/>
      <c r="AA709" s="36"/>
      <c r="AB709" s="36"/>
      <c r="AC709" s="36"/>
      <c r="AD709" s="36"/>
      <c r="AE709" s="36"/>
      <c r="AR709" s="205" t="s">
        <v>171</v>
      </c>
      <c r="AT709" s="205" t="s">
        <v>166</v>
      </c>
      <c r="AU709" s="205" t="s">
        <v>82</v>
      </c>
      <c r="AY709" s="19" t="s">
        <v>163</v>
      </c>
      <c r="BE709" s="206">
        <f>IF(N709="základní",J709,0)</f>
        <v>0</v>
      </c>
      <c r="BF709" s="206">
        <f>IF(N709="snížená",J709,0)</f>
        <v>0</v>
      </c>
      <c r="BG709" s="206">
        <f>IF(N709="zákl. přenesená",J709,0)</f>
        <v>0</v>
      </c>
      <c r="BH709" s="206">
        <f>IF(N709="sníž. přenesená",J709,0)</f>
        <v>0</v>
      </c>
      <c r="BI709" s="206">
        <f>IF(N709="nulová",J709,0)</f>
        <v>0</v>
      </c>
      <c r="BJ709" s="19" t="s">
        <v>80</v>
      </c>
      <c r="BK709" s="206">
        <f>ROUND(I709*H709,2)</f>
        <v>0</v>
      </c>
      <c r="BL709" s="19" t="s">
        <v>171</v>
      </c>
      <c r="BM709" s="205" t="s">
        <v>849</v>
      </c>
    </row>
    <row r="710" spans="1:65" s="2" customFormat="1" ht="58.5">
      <c r="A710" s="36"/>
      <c r="B710" s="37"/>
      <c r="C710" s="38"/>
      <c r="D710" s="209" t="s">
        <v>187</v>
      </c>
      <c r="E710" s="38"/>
      <c r="F710" s="240" t="s">
        <v>850</v>
      </c>
      <c r="G710" s="38"/>
      <c r="H710" s="38"/>
      <c r="I710" s="117"/>
      <c r="J710" s="38"/>
      <c r="K710" s="38"/>
      <c r="L710" s="41"/>
      <c r="M710" s="241"/>
      <c r="N710" s="242"/>
      <c r="O710" s="66"/>
      <c r="P710" s="66"/>
      <c r="Q710" s="66"/>
      <c r="R710" s="66"/>
      <c r="S710" s="66"/>
      <c r="T710" s="67"/>
      <c r="U710" s="36"/>
      <c r="V710" s="36"/>
      <c r="W710" s="36"/>
      <c r="X710" s="36"/>
      <c r="Y710" s="36"/>
      <c r="Z710" s="36"/>
      <c r="AA710" s="36"/>
      <c r="AB710" s="36"/>
      <c r="AC710" s="36"/>
      <c r="AD710" s="36"/>
      <c r="AE710" s="36"/>
      <c r="AT710" s="19" t="s">
        <v>187</v>
      </c>
      <c r="AU710" s="19" t="s">
        <v>82</v>
      </c>
    </row>
    <row r="711" spans="1:65" s="12" customFormat="1" ht="25.9" customHeight="1">
      <c r="B711" s="178"/>
      <c r="C711" s="179"/>
      <c r="D711" s="180" t="s">
        <v>72</v>
      </c>
      <c r="E711" s="181" t="s">
        <v>851</v>
      </c>
      <c r="F711" s="181" t="s">
        <v>852</v>
      </c>
      <c r="G711" s="179"/>
      <c r="H711" s="179"/>
      <c r="I711" s="182"/>
      <c r="J711" s="183">
        <f>BK711</f>
        <v>0</v>
      </c>
      <c r="K711" s="179"/>
      <c r="L711" s="184"/>
      <c r="M711" s="185"/>
      <c r="N711" s="186"/>
      <c r="O711" s="186"/>
      <c r="P711" s="187">
        <f>P712+P728+P770+P820+P822+P872+P1069+P1078+P1082+P1158+P1196+P1233+P1430+P1501+P1513+P1728+P1732+P1734+P1759</f>
        <v>0</v>
      </c>
      <c r="Q711" s="186"/>
      <c r="R711" s="187">
        <f>R712+R728+R770+R820+R822+R872+R1069+R1078+R1082+R1158+R1196+R1233+R1430+R1501+R1513+R1728+R1732+R1734+R1759</f>
        <v>47.874857406198984</v>
      </c>
      <c r="S711" s="186"/>
      <c r="T711" s="188">
        <f>T712+T728+T770+T820+T822+T872+T1069+T1078+T1082+T1158+T1196+T1233+T1430+T1501+T1513+T1728+T1732+T1734+T1759</f>
        <v>39.124240610000001</v>
      </c>
      <c r="AR711" s="189" t="s">
        <v>82</v>
      </c>
      <c r="AT711" s="190" t="s">
        <v>72</v>
      </c>
      <c r="AU711" s="190" t="s">
        <v>73</v>
      </c>
      <c r="AY711" s="189" t="s">
        <v>163</v>
      </c>
      <c r="BK711" s="191">
        <f>BK712+BK728+BK770+BK820+BK822+BK872+BK1069+BK1078+BK1082+BK1158+BK1196+BK1233+BK1430+BK1501+BK1513+BK1728+BK1732+BK1734+BK1759</f>
        <v>0</v>
      </c>
    </row>
    <row r="712" spans="1:65" s="12" customFormat="1" ht="22.9" customHeight="1">
      <c r="B712" s="178"/>
      <c r="C712" s="179"/>
      <c r="D712" s="180" t="s">
        <v>72</v>
      </c>
      <c r="E712" s="192" t="s">
        <v>853</v>
      </c>
      <c r="F712" s="192" t="s">
        <v>854</v>
      </c>
      <c r="G712" s="179"/>
      <c r="H712" s="179"/>
      <c r="I712" s="182"/>
      <c r="J712" s="193">
        <f>BK712</f>
        <v>0</v>
      </c>
      <c r="K712" s="179"/>
      <c r="L712" s="184"/>
      <c r="M712" s="185"/>
      <c r="N712" s="186"/>
      <c r="O712" s="186"/>
      <c r="P712" s="187">
        <f>SUM(P713:P727)</f>
        <v>0</v>
      </c>
      <c r="Q712" s="186"/>
      <c r="R712" s="187">
        <f>SUM(R713:R727)</f>
        <v>0.39901249999999999</v>
      </c>
      <c r="S712" s="186"/>
      <c r="T712" s="188">
        <f>SUM(T713:T727)</f>
        <v>0</v>
      </c>
      <c r="AR712" s="189" t="s">
        <v>82</v>
      </c>
      <c r="AT712" s="190" t="s">
        <v>72</v>
      </c>
      <c r="AU712" s="190" t="s">
        <v>80</v>
      </c>
      <c r="AY712" s="189" t="s">
        <v>163</v>
      </c>
      <c r="BK712" s="191">
        <f>SUM(BK713:BK727)</f>
        <v>0</v>
      </c>
    </row>
    <row r="713" spans="1:65" s="2" customFormat="1" ht="34.5" customHeight="1">
      <c r="A713" s="36"/>
      <c r="B713" s="37"/>
      <c r="C713" s="194" t="s">
        <v>855</v>
      </c>
      <c r="D713" s="194" t="s">
        <v>166</v>
      </c>
      <c r="E713" s="195" t="s">
        <v>856</v>
      </c>
      <c r="F713" s="196" t="s">
        <v>857</v>
      </c>
      <c r="G713" s="197" t="s">
        <v>185</v>
      </c>
      <c r="H713" s="198">
        <v>65.3</v>
      </c>
      <c r="I713" s="199"/>
      <c r="J713" s="200">
        <f>ROUND(I713*H713,2)</f>
        <v>0</v>
      </c>
      <c r="K713" s="196" t="s">
        <v>170</v>
      </c>
      <c r="L713" s="41"/>
      <c r="M713" s="201" t="s">
        <v>20</v>
      </c>
      <c r="N713" s="202" t="s">
        <v>44</v>
      </c>
      <c r="O713" s="66"/>
      <c r="P713" s="203">
        <f>O713*H713</f>
        <v>0</v>
      </c>
      <c r="Q713" s="203">
        <v>4.0000000000000001E-3</v>
      </c>
      <c r="R713" s="203">
        <f>Q713*H713</f>
        <v>0.26119999999999999</v>
      </c>
      <c r="S713" s="203">
        <v>0</v>
      </c>
      <c r="T713" s="204">
        <f>S713*H713</f>
        <v>0</v>
      </c>
      <c r="U713" s="36"/>
      <c r="V713" s="36"/>
      <c r="W713" s="36"/>
      <c r="X713" s="36"/>
      <c r="Y713" s="36"/>
      <c r="Z713" s="36"/>
      <c r="AA713" s="36"/>
      <c r="AB713" s="36"/>
      <c r="AC713" s="36"/>
      <c r="AD713" s="36"/>
      <c r="AE713" s="36"/>
      <c r="AR713" s="205" t="s">
        <v>275</v>
      </c>
      <c r="AT713" s="205" t="s">
        <v>166</v>
      </c>
      <c r="AU713" s="205" t="s">
        <v>82</v>
      </c>
      <c r="AY713" s="19" t="s">
        <v>163</v>
      </c>
      <c r="BE713" s="206">
        <f>IF(N713="základní",J713,0)</f>
        <v>0</v>
      </c>
      <c r="BF713" s="206">
        <f>IF(N713="snížená",J713,0)</f>
        <v>0</v>
      </c>
      <c r="BG713" s="206">
        <f>IF(N713="zákl. přenesená",J713,0)</f>
        <v>0</v>
      </c>
      <c r="BH713" s="206">
        <f>IF(N713="sníž. přenesená",J713,0)</f>
        <v>0</v>
      </c>
      <c r="BI713" s="206">
        <f>IF(N713="nulová",J713,0)</f>
        <v>0</v>
      </c>
      <c r="BJ713" s="19" t="s">
        <v>80</v>
      </c>
      <c r="BK713" s="206">
        <f>ROUND(I713*H713,2)</f>
        <v>0</v>
      </c>
      <c r="BL713" s="19" t="s">
        <v>275</v>
      </c>
      <c r="BM713" s="205" t="s">
        <v>858</v>
      </c>
    </row>
    <row r="714" spans="1:65" s="13" customFormat="1" ht="11.25">
      <c r="B714" s="207"/>
      <c r="C714" s="208"/>
      <c r="D714" s="209" t="s">
        <v>173</v>
      </c>
      <c r="E714" s="210" t="s">
        <v>20</v>
      </c>
      <c r="F714" s="211" t="s">
        <v>499</v>
      </c>
      <c r="G714" s="208"/>
      <c r="H714" s="210" t="s">
        <v>20</v>
      </c>
      <c r="I714" s="212"/>
      <c r="J714" s="208"/>
      <c r="K714" s="208"/>
      <c r="L714" s="213"/>
      <c r="M714" s="214"/>
      <c r="N714" s="215"/>
      <c r="O714" s="215"/>
      <c r="P714" s="215"/>
      <c r="Q714" s="215"/>
      <c r="R714" s="215"/>
      <c r="S714" s="215"/>
      <c r="T714" s="216"/>
      <c r="AT714" s="217" t="s">
        <v>173</v>
      </c>
      <c r="AU714" s="217" t="s">
        <v>82</v>
      </c>
      <c r="AV714" s="13" t="s">
        <v>80</v>
      </c>
      <c r="AW714" s="13" t="s">
        <v>34</v>
      </c>
      <c r="AX714" s="13" t="s">
        <v>73</v>
      </c>
      <c r="AY714" s="217" t="s">
        <v>163</v>
      </c>
    </row>
    <row r="715" spans="1:65" s="13" customFormat="1" ht="11.25">
      <c r="B715" s="207"/>
      <c r="C715" s="208"/>
      <c r="D715" s="209" t="s">
        <v>173</v>
      </c>
      <c r="E715" s="210" t="s">
        <v>20</v>
      </c>
      <c r="F715" s="211" t="s">
        <v>500</v>
      </c>
      <c r="G715" s="208"/>
      <c r="H715" s="210" t="s">
        <v>20</v>
      </c>
      <c r="I715" s="212"/>
      <c r="J715" s="208"/>
      <c r="K715" s="208"/>
      <c r="L715" s="213"/>
      <c r="M715" s="214"/>
      <c r="N715" s="215"/>
      <c r="O715" s="215"/>
      <c r="P715" s="215"/>
      <c r="Q715" s="215"/>
      <c r="R715" s="215"/>
      <c r="S715" s="215"/>
      <c r="T715" s="216"/>
      <c r="AT715" s="217" t="s">
        <v>173</v>
      </c>
      <c r="AU715" s="217" t="s">
        <v>82</v>
      </c>
      <c r="AV715" s="13" t="s">
        <v>80</v>
      </c>
      <c r="AW715" s="13" t="s">
        <v>34</v>
      </c>
      <c r="AX715" s="13" t="s">
        <v>73</v>
      </c>
      <c r="AY715" s="217" t="s">
        <v>163</v>
      </c>
    </row>
    <row r="716" spans="1:65" s="14" customFormat="1" ht="11.25">
      <c r="B716" s="218"/>
      <c r="C716" s="219"/>
      <c r="D716" s="209" t="s">
        <v>173</v>
      </c>
      <c r="E716" s="220" t="s">
        <v>20</v>
      </c>
      <c r="F716" s="221" t="s">
        <v>859</v>
      </c>
      <c r="G716" s="219"/>
      <c r="H716" s="222">
        <v>62</v>
      </c>
      <c r="I716" s="223"/>
      <c r="J716" s="219"/>
      <c r="K716" s="219"/>
      <c r="L716" s="224"/>
      <c r="M716" s="225"/>
      <c r="N716" s="226"/>
      <c r="O716" s="226"/>
      <c r="P716" s="226"/>
      <c r="Q716" s="226"/>
      <c r="R716" s="226"/>
      <c r="S716" s="226"/>
      <c r="T716" s="227"/>
      <c r="AT716" s="228" t="s">
        <v>173</v>
      </c>
      <c r="AU716" s="228" t="s">
        <v>82</v>
      </c>
      <c r="AV716" s="14" t="s">
        <v>82</v>
      </c>
      <c r="AW716" s="14" t="s">
        <v>34</v>
      </c>
      <c r="AX716" s="14" t="s">
        <v>73</v>
      </c>
      <c r="AY716" s="228" t="s">
        <v>163</v>
      </c>
    </row>
    <row r="717" spans="1:65" s="14" customFormat="1" ht="11.25">
      <c r="B717" s="218"/>
      <c r="C717" s="219"/>
      <c r="D717" s="209" t="s">
        <v>173</v>
      </c>
      <c r="E717" s="220" t="s">
        <v>20</v>
      </c>
      <c r="F717" s="221" t="s">
        <v>860</v>
      </c>
      <c r="G717" s="219"/>
      <c r="H717" s="222">
        <v>3.3</v>
      </c>
      <c r="I717" s="223"/>
      <c r="J717" s="219"/>
      <c r="K717" s="219"/>
      <c r="L717" s="224"/>
      <c r="M717" s="225"/>
      <c r="N717" s="226"/>
      <c r="O717" s="226"/>
      <c r="P717" s="226"/>
      <c r="Q717" s="226"/>
      <c r="R717" s="226"/>
      <c r="S717" s="226"/>
      <c r="T717" s="227"/>
      <c r="AT717" s="228" t="s">
        <v>173</v>
      </c>
      <c r="AU717" s="228" t="s">
        <v>82</v>
      </c>
      <c r="AV717" s="14" t="s">
        <v>82</v>
      </c>
      <c r="AW717" s="14" t="s">
        <v>34</v>
      </c>
      <c r="AX717" s="14" t="s">
        <v>73</v>
      </c>
      <c r="AY717" s="228" t="s">
        <v>163</v>
      </c>
    </row>
    <row r="718" spans="1:65" s="15" customFormat="1" ht="11.25">
      <c r="B718" s="229"/>
      <c r="C718" s="230"/>
      <c r="D718" s="209" t="s">
        <v>173</v>
      </c>
      <c r="E718" s="231" t="s">
        <v>20</v>
      </c>
      <c r="F718" s="232" t="s">
        <v>178</v>
      </c>
      <c r="G718" s="230"/>
      <c r="H718" s="233">
        <v>65.3</v>
      </c>
      <c r="I718" s="234"/>
      <c r="J718" s="230"/>
      <c r="K718" s="230"/>
      <c r="L718" s="235"/>
      <c r="M718" s="236"/>
      <c r="N718" s="237"/>
      <c r="O718" s="237"/>
      <c r="P718" s="237"/>
      <c r="Q718" s="237"/>
      <c r="R718" s="237"/>
      <c r="S718" s="237"/>
      <c r="T718" s="238"/>
      <c r="AT718" s="239" t="s">
        <v>173</v>
      </c>
      <c r="AU718" s="239" t="s">
        <v>82</v>
      </c>
      <c r="AV718" s="15" t="s">
        <v>171</v>
      </c>
      <c r="AW718" s="15" t="s">
        <v>34</v>
      </c>
      <c r="AX718" s="15" t="s">
        <v>80</v>
      </c>
      <c r="AY718" s="239" t="s">
        <v>163</v>
      </c>
    </row>
    <row r="719" spans="1:65" s="2" customFormat="1" ht="28.5" customHeight="1">
      <c r="A719" s="36"/>
      <c r="B719" s="37"/>
      <c r="C719" s="194" t="s">
        <v>861</v>
      </c>
      <c r="D719" s="194" t="s">
        <v>166</v>
      </c>
      <c r="E719" s="195" t="s">
        <v>862</v>
      </c>
      <c r="F719" s="196" t="s">
        <v>863</v>
      </c>
      <c r="G719" s="197" t="s">
        <v>185</v>
      </c>
      <c r="H719" s="198">
        <v>30.625</v>
      </c>
      <c r="I719" s="199"/>
      <c r="J719" s="200">
        <f>ROUND(I719*H719,2)</f>
        <v>0</v>
      </c>
      <c r="K719" s="196" t="s">
        <v>170</v>
      </c>
      <c r="L719" s="41"/>
      <c r="M719" s="201" t="s">
        <v>20</v>
      </c>
      <c r="N719" s="202" t="s">
        <v>44</v>
      </c>
      <c r="O719" s="66"/>
      <c r="P719" s="203">
        <f>O719*H719</f>
        <v>0</v>
      </c>
      <c r="Q719" s="203">
        <v>4.4999999999999997E-3</v>
      </c>
      <c r="R719" s="203">
        <f>Q719*H719</f>
        <v>0.13781249999999998</v>
      </c>
      <c r="S719" s="203">
        <v>0</v>
      </c>
      <c r="T719" s="204">
        <f>S719*H719</f>
        <v>0</v>
      </c>
      <c r="U719" s="36"/>
      <c r="V719" s="36"/>
      <c r="W719" s="36"/>
      <c r="X719" s="36"/>
      <c r="Y719" s="36"/>
      <c r="Z719" s="36"/>
      <c r="AA719" s="36"/>
      <c r="AB719" s="36"/>
      <c r="AC719" s="36"/>
      <c r="AD719" s="36"/>
      <c r="AE719" s="36"/>
      <c r="AR719" s="205" t="s">
        <v>275</v>
      </c>
      <c r="AT719" s="205" t="s">
        <v>166</v>
      </c>
      <c r="AU719" s="205" t="s">
        <v>82</v>
      </c>
      <c r="AY719" s="19" t="s">
        <v>163</v>
      </c>
      <c r="BE719" s="206">
        <f>IF(N719="základní",J719,0)</f>
        <v>0</v>
      </c>
      <c r="BF719" s="206">
        <f>IF(N719="snížená",J719,0)</f>
        <v>0</v>
      </c>
      <c r="BG719" s="206">
        <f>IF(N719="zákl. přenesená",J719,0)</f>
        <v>0</v>
      </c>
      <c r="BH719" s="206">
        <f>IF(N719="sníž. přenesená",J719,0)</f>
        <v>0</v>
      </c>
      <c r="BI719" s="206">
        <f>IF(N719="nulová",J719,0)</f>
        <v>0</v>
      </c>
      <c r="BJ719" s="19" t="s">
        <v>80</v>
      </c>
      <c r="BK719" s="206">
        <f>ROUND(I719*H719,2)</f>
        <v>0</v>
      </c>
      <c r="BL719" s="19" t="s">
        <v>275</v>
      </c>
      <c r="BM719" s="205" t="s">
        <v>864</v>
      </c>
    </row>
    <row r="720" spans="1:65" s="13" customFormat="1" ht="11.25">
      <c r="B720" s="207"/>
      <c r="C720" s="208"/>
      <c r="D720" s="209" t="s">
        <v>173</v>
      </c>
      <c r="E720" s="210" t="s">
        <v>20</v>
      </c>
      <c r="F720" s="211" t="s">
        <v>252</v>
      </c>
      <c r="G720" s="208"/>
      <c r="H720" s="210" t="s">
        <v>20</v>
      </c>
      <c r="I720" s="212"/>
      <c r="J720" s="208"/>
      <c r="K720" s="208"/>
      <c r="L720" s="213"/>
      <c r="M720" s="214"/>
      <c r="N720" s="215"/>
      <c r="O720" s="215"/>
      <c r="P720" s="215"/>
      <c r="Q720" s="215"/>
      <c r="R720" s="215"/>
      <c r="S720" s="215"/>
      <c r="T720" s="216"/>
      <c r="AT720" s="217" t="s">
        <v>173</v>
      </c>
      <c r="AU720" s="217" t="s">
        <v>82</v>
      </c>
      <c r="AV720" s="13" t="s">
        <v>80</v>
      </c>
      <c r="AW720" s="13" t="s">
        <v>34</v>
      </c>
      <c r="AX720" s="13" t="s">
        <v>73</v>
      </c>
      <c r="AY720" s="217" t="s">
        <v>163</v>
      </c>
    </row>
    <row r="721" spans="1:65" s="13" customFormat="1" ht="11.25">
      <c r="B721" s="207"/>
      <c r="C721" s="208"/>
      <c r="D721" s="209" t="s">
        <v>173</v>
      </c>
      <c r="E721" s="210" t="s">
        <v>20</v>
      </c>
      <c r="F721" s="211" t="s">
        <v>532</v>
      </c>
      <c r="G721" s="208"/>
      <c r="H721" s="210" t="s">
        <v>20</v>
      </c>
      <c r="I721" s="212"/>
      <c r="J721" s="208"/>
      <c r="K721" s="208"/>
      <c r="L721" s="213"/>
      <c r="M721" s="214"/>
      <c r="N721" s="215"/>
      <c r="O721" s="215"/>
      <c r="P721" s="215"/>
      <c r="Q721" s="215"/>
      <c r="R721" s="215"/>
      <c r="S721" s="215"/>
      <c r="T721" s="216"/>
      <c r="AT721" s="217" t="s">
        <v>173</v>
      </c>
      <c r="AU721" s="217" t="s">
        <v>82</v>
      </c>
      <c r="AV721" s="13" t="s">
        <v>80</v>
      </c>
      <c r="AW721" s="13" t="s">
        <v>34</v>
      </c>
      <c r="AX721" s="13" t="s">
        <v>73</v>
      </c>
      <c r="AY721" s="217" t="s">
        <v>163</v>
      </c>
    </row>
    <row r="722" spans="1:65" s="14" customFormat="1" ht="11.25">
      <c r="B722" s="218"/>
      <c r="C722" s="219"/>
      <c r="D722" s="209" t="s">
        <v>173</v>
      </c>
      <c r="E722" s="220" t="s">
        <v>20</v>
      </c>
      <c r="F722" s="221" t="s">
        <v>533</v>
      </c>
      <c r="G722" s="219"/>
      <c r="H722" s="222">
        <v>24.5</v>
      </c>
      <c r="I722" s="223"/>
      <c r="J722" s="219"/>
      <c r="K722" s="219"/>
      <c r="L722" s="224"/>
      <c r="M722" s="225"/>
      <c r="N722" s="226"/>
      <c r="O722" s="226"/>
      <c r="P722" s="226"/>
      <c r="Q722" s="226"/>
      <c r="R722" s="226"/>
      <c r="S722" s="226"/>
      <c r="T722" s="227"/>
      <c r="AT722" s="228" t="s">
        <v>173</v>
      </c>
      <c r="AU722" s="228" t="s">
        <v>82</v>
      </c>
      <c r="AV722" s="14" t="s">
        <v>82</v>
      </c>
      <c r="AW722" s="14" t="s">
        <v>34</v>
      </c>
      <c r="AX722" s="14" t="s">
        <v>73</v>
      </c>
      <c r="AY722" s="228" t="s">
        <v>163</v>
      </c>
    </row>
    <row r="723" spans="1:65" s="13" customFormat="1" ht="11.25">
      <c r="B723" s="207"/>
      <c r="C723" s="208"/>
      <c r="D723" s="209" t="s">
        <v>173</v>
      </c>
      <c r="E723" s="210" t="s">
        <v>20</v>
      </c>
      <c r="F723" s="211" t="s">
        <v>865</v>
      </c>
      <c r="G723" s="208"/>
      <c r="H723" s="210" t="s">
        <v>20</v>
      </c>
      <c r="I723" s="212"/>
      <c r="J723" s="208"/>
      <c r="K723" s="208"/>
      <c r="L723" s="213"/>
      <c r="M723" s="214"/>
      <c r="N723" s="215"/>
      <c r="O723" s="215"/>
      <c r="P723" s="215"/>
      <c r="Q723" s="215"/>
      <c r="R723" s="215"/>
      <c r="S723" s="215"/>
      <c r="T723" s="216"/>
      <c r="AT723" s="217" t="s">
        <v>173</v>
      </c>
      <c r="AU723" s="217" t="s">
        <v>82</v>
      </c>
      <c r="AV723" s="13" t="s">
        <v>80</v>
      </c>
      <c r="AW723" s="13" t="s">
        <v>34</v>
      </c>
      <c r="AX723" s="13" t="s">
        <v>73</v>
      </c>
      <c r="AY723" s="217" t="s">
        <v>163</v>
      </c>
    </row>
    <row r="724" spans="1:65" s="14" customFormat="1" ht="11.25">
      <c r="B724" s="218"/>
      <c r="C724" s="219"/>
      <c r="D724" s="209" t="s">
        <v>173</v>
      </c>
      <c r="E724" s="220" t="s">
        <v>20</v>
      </c>
      <c r="F724" s="221" t="s">
        <v>866</v>
      </c>
      <c r="G724" s="219"/>
      <c r="H724" s="222">
        <v>6.125</v>
      </c>
      <c r="I724" s="223"/>
      <c r="J724" s="219"/>
      <c r="K724" s="219"/>
      <c r="L724" s="224"/>
      <c r="M724" s="225"/>
      <c r="N724" s="226"/>
      <c r="O724" s="226"/>
      <c r="P724" s="226"/>
      <c r="Q724" s="226"/>
      <c r="R724" s="226"/>
      <c r="S724" s="226"/>
      <c r="T724" s="227"/>
      <c r="AT724" s="228" t="s">
        <v>173</v>
      </c>
      <c r="AU724" s="228" t="s">
        <v>82</v>
      </c>
      <c r="AV724" s="14" t="s">
        <v>82</v>
      </c>
      <c r="AW724" s="14" t="s">
        <v>34</v>
      </c>
      <c r="AX724" s="14" t="s">
        <v>73</v>
      </c>
      <c r="AY724" s="228" t="s">
        <v>163</v>
      </c>
    </row>
    <row r="725" spans="1:65" s="15" customFormat="1" ht="11.25">
      <c r="B725" s="229"/>
      <c r="C725" s="230"/>
      <c r="D725" s="209" t="s">
        <v>173</v>
      </c>
      <c r="E725" s="231" t="s">
        <v>20</v>
      </c>
      <c r="F725" s="232" t="s">
        <v>178</v>
      </c>
      <c r="G725" s="230"/>
      <c r="H725" s="233">
        <v>30.625</v>
      </c>
      <c r="I725" s="234"/>
      <c r="J725" s="230"/>
      <c r="K725" s="230"/>
      <c r="L725" s="235"/>
      <c r="M725" s="236"/>
      <c r="N725" s="237"/>
      <c r="O725" s="237"/>
      <c r="P725" s="237"/>
      <c r="Q725" s="237"/>
      <c r="R725" s="237"/>
      <c r="S725" s="237"/>
      <c r="T725" s="238"/>
      <c r="AT725" s="239" t="s">
        <v>173</v>
      </c>
      <c r="AU725" s="239" t="s">
        <v>82</v>
      </c>
      <c r="AV725" s="15" t="s">
        <v>171</v>
      </c>
      <c r="AW725" s="15" t="s">
        <v>34</v>
      </c>
      <c r="AX725" s="15" t="s">
        <v>80</v>
      </c>
      <c r="AY725" s="239" t="s">
        <v>163</v>
      </c>
    </row>
    <row r="726" spans="1:65" s="2" customFormat="1" ht="31.5" customHeight="1">
      <c r="A726" s="36"/>
      <c r="B726" s="37"/>
      <c r="C726" s="194" t="s">
        <v>867</v>
      </c>
      <c r="D726" s="194" t="s">
        <v>166</v>
      </c>
      <c r="E726" s="195" t="s">
        <v>868</v>
      </c>
      <c r="F726" s="196" t="s">
        <v>869</v>
      </c>
      <c r="G726" s="197" t="s">
        <v>207</v>
      </c>
      <c r="H726" s="198">
        <v>0.39900000000000002</v>
      </c>
      <c r="I726" s="199"/>
      <c r="J726" s="200">
        <f>ROUND(I726*H726,2)</f>
        <v>0</v>
      </c>
      <c r="K726" s="196" t="s">
        <v>170</v>
      </c>
      <c r="L726" s="41"/>
      <c r="M726" s="201" t="s">
        <v>20</v>
      </c>
      <c r="N726" s="202" t="s">
        <v>44</v>
      </c>
      <c r="O726" s="66"/>
      <c r="P726" s="203">
        <f>O726*H726</f>
        <v>0</v>
      </c>
      <c r="Q726" s="203">
        <v>0</v>
      </c>
      <c r="R726" s="203">
        <f>Q726*H726</f>
        <v>0</v>
      </c>
      <c r="S726" s="203">
        <v>0</v>
      </c>
      <c r="T726" s="204">
        <f>S726*H726</f>
        <v>0</v>
      </c>
      <c r="U726" s="36"/>
      <c r="V726" s="36"/>
      <c r="W726" s="36"/>
      <c r="X726" s="36"/>
      <c r="Y726" s="36"/>
      <c r="Z726" s="36"/>
      <c r="AA726" s="36"/>
      <c r="AB726" s="36"/>
      <c r="AC726" s="36"/>
      <c r="AD726" s="36"/>
      <c r="AE726" s="36"/>
      <c r="AR726" s="205" t="s">
        <v>275</v>
      </c>
      <c r="AT726" s="205" t="s">
        <v>166</v>
      </c>
      <c r="AU726" s="205" t="s">
        <v>82</v>
      </c>
      <c r="AY726" s="19" t="s">
        <v>163</v>
      </c>
      <c r="BE726" s="206">
        <f>IF(N726="základní",J726,0)</f>
        <v>0</v>
      </c>
      <c r="BF726" s="206">
        <f>IF(N726="snížená",J726,0)</f>
        <v>0</v>
      </c>
      <c r="BG726" s="206">
        <f>IF(N726="zákl. přenesená",J726,0)</f>
        <v>0</v>
      </c>
      <c r="BH726" s="206">
        <f>IF(N726="sníž. přenesená",J726,0)</f>
        <v>0</v>
      </c>
      <c r="BI726" s="206">
        <f>IF(N726="nulová",J726,0)</f>
        <v>0</v>
      </c>
      <c r="BJ726" s="19" t="s">
        <v>80</v>
      </c>
      <c r="BK726" s="206">
        <f>ROUND(I726*H726,2)</f>
        <v>0</v>
      </c>
      <c r="BL726" s="19" t="s">
        <v>275</v>
      </c>
      <c r="BM726" s="205" t="s">
        <v>870</v>
      </c>
    </row>
    <row r="727" spans="1:65" s="2" customFormat="1" ht="87.75">
      <c r="A727" s="36"/>
      <c r="B727" s="37"/>
      <c r="C727" s="38"/>
      <c r="D727" s="209" t="s">
        <v>187</v>
      </c>
      <c r="E727" s="38"/>
      <c r="F727" s="240" t="s">
        <v>871</v>
      </c>
      <c r="G727" s="38"/>
      <c r="H727" s="38"/>
      <c r="I727" s="117"/>
      <c r="J727" s="38"/>
      <c r="K727" s="38"/>
      <c r="L727" s="41"/>
      <c r="M727" s="241"/>
      <c r="N727" s="242"/>
      <c r="O727" s="66"/>
      <c r="P727" s="66"/>
      <c r="Q727" s="66"/>
      <c r="R727" s="66"/>
      <c r="S727" s="66"/>
      <c r="T727" s="67"/>
      <c r="U727" s="36"/>
      <c r="V727" s="36"/>
      <c r="W727" s="36"/>
      <c r="X727" s="36"/>
      <c r="Y727" s="36"/>
      <c r="Z727" s="36"/>
      <c r="AA727" s="36"/>
      <c r="AB727" s="36"/>
      <c r="AC727" s="36"/>
      <c r="AD727" s="36"/>
      <c r="AE727" s="36"/>
      <c r="AT727" s="19" t="s">
        <v>187</v>
      </c>
      <c r="AU727" s="19" t="s">
        <v>82</v>
      </c>
    </row>
    <row r="728" spans="1:65" s="12" customFormat="1" ht="22.9" customHeight="1">
      <c r="B728" s="178"/>
      <c r="C728" s="179"/>
      <c r="D728" s="180" t="s">
        <v>72</v>
      </c>
      <c r="E728" s="192" t="s">
        <v>872</v>
      </c>
      <c r="F728" s="192" t="s">
        <v>873</v>
      </c>
      <c r="G728" s="179"/>
      <c r="H728" s="179"/>
      <c r="I728" s="182"/>
      <c r="J728" s="193">
        <f>BK728</f>
        <v>0</v>
      </c>
      <c r="K728" s="179"/>
      <c r="L728" s="184"/>
      <c r="M728" s="185"/>
      <c r="N728" s="186"/>
      <c r="O728" s="186"/>
      <c r="P728" s="187">
        <f>SUM(P729:P769)</f>
        <v>0</v>
      </c>
      <c r="Q728" s="186"/>
      <c r="R728" s="187">
        <f>SUM(R729:R769)</f>
        <v>0.38586825000000002</v>
      </c>
      <c r="S728" s="186"/>
      <c r="T728" s="188">
        <f>SUM(T729:T769)</f>
        <v>1.0332000000000001E-2</v>
      </c>
      <c r="AR728" s="189" t="s">
        <v>82</v>
      </c>
      <c r="AT728" s="190" t="s">
        <v>72</v>
      </c>
      <c r="AU728" s="190" t="s">
        <v>80</v>
      </c>
      <c r="AY728" s="189" t="s">
        <v>163</v>
      </c>
      <c r="BK728" s="191">
        <f>SUM(BK729:BK769)</f>
        <v>0</v>
      </c>
    </row>
    <row r="729" spans="1:65" s="2" customFormat="1" ht="14.45" customHeight="1">
      <c r="A729" s="36"/>
      <c r="B729" s="37"/>
      <c r="C729" s="194" t="s">
        <v>874</v>
      </c>
      <c r="D729" s="194" t="s">
        <v>166</v>
      </c>
      <c r="E729" s="195" t="s">
        <v>875</v>
      </c>
      <c r="F729" s="196" t="s">
        <v>876</v>
      </c>
      <c r="G729" s="197" t="s">
        <v>194</v>
      </c>
      <c r="H729" s="198">
        <v>84</v>
      </c>
      <c r="I729" s="199"/>
      <c r="J729" s="200">
        <f>ROUND(I729*H729,2)</f>
        <v>0</v>
      </c>
      <c r="K729" s="196" t="s">
        <v>20</v>
      </c>
      <c r="L729" s="41"/>
      <c r="M729" s="201" t="s">
        <v>20</v>
      </c>
      <c r="N729" s="202" t="s">
        <v>44</v>
      </c>
      <c r="O729" s="66"/>
      <c r="P729" s="203">
        <f>O729*H729</f>
        <v>0</v>
      </c>
      <c r="Q729" s="203">
        <v>0</v>
      </c>
      <c r="R729" s="203">
        <f>Q729*H729</f>
        <v>0</v>
      </c>
      <c r="S729" s="203">
        <v>0</v>
      </c>
      <c r="T729" s="204">
        <f>S729*H729</f>
        <v>0</v>
      </c>
      <c r="U729" s="36"/>
      <c r="V729" s="36"/>
      <c r="W729" s="36"/>
      <c r="X729" s="36"/>
      <c r="Y729" s="36"/>
      <c r="Z729" s="36"/>
      <c r="AA729" s="36"/>
      <c r="AB729" s="36"/>
      <c r="AC729" s="36"/>
      <c r="AD729" s="36"/>
      <c r="AE729" s="36"/>
      <c r="AR729" s="205" t="s">
        <v>275</v>
      </c>
      <c r="AT729" s="205" t="s">
        <v>166</v>
      </c>
      <c r="AU729" s="205" t="s">
        <v>82</v>
      </c>
      <c r="AY729" s="19" t="s">
        <v>163</v>
      </c>
      <c r="BE729" s="206">
        <f>IF(N729="základní",J729,0)</f>
        <v>0</v>
      </c>
      <c r="BF729" s="206">
        <f>IF(N729="snížená",J729,0)</f>
        <v>0</v>
      </c>
      <c r="BG729" s="206">
        <f>IF(N729="zákl. přenesená",J729,0)</f>
        <v>0</v>
      </c>
      <c r="BH729" s="206">
        <f>IF(N729="sníž. přenesená",J729,0)</f>
        <v>0</v>
      </c>
      <c r="BI729" s="206">
        <f>IF(N729="nulová",J729,0)</f>
        <v>0</v>
      </c>
      <c r="BJ729" s="19" t="s">
        <v>80</v>
      </c>
      <c r="BK729" s="206">
        <f>ROUND(I729*H729,2)</f>
        <v>0</v>
      </c>
      <c r="BL729" s="19" t="s">
        <v>275</v>
      </c>
      <c r="BM729" s="205" t="s">
        <v>877</v>
      </c>
    </row>
    <row r="730" spans="1:65" s="13" customFormat="1" ht="11.25">
      <c r="B730" s="207"/>
      <c r="C730" s="208"/>
      <c r="D730" s="209" t="s">
        <v>173</v>
      </c>
      <c r="E730" s="210" t="s">
        <v>20</v>
      </c>
      <c r="F730" s="211" t="s">
        <v>658</v>
      </c>
      <c r="G730" s="208"/>
      <c r="H730" s="210" t="s">
        <v>20</v>
      </c>
      <c r="I730" s="212"/>
      <c r="J730" s="208"/>
      <c r="K730" s="208"/>
      <c r="L730" s="213"/>
      <c r="M730" s="214"/>
      <c r="N730" s="215"/>
      <c r="O730" s="215"/>
      <c r="P730" s="215"/>
      <c r="Q730" s="215"/>
      <c r="R730" s="215"/>
      <c r="S730" s="215"/>
      <c r="T730" s="216"/>
      <c r="AT730" s="217" t="s">
        <v>173</v>
      </c>
      <c r="AU730" s="217" t="s">
        <v>82</v>
      </c>
      <c r="AV730" s="13" t="s">
        <v>80</v>
      </c>
      <c r="AW730" s="13" t="s">
        <v>34</v>
      </c>
      <c r="AX730" s="13" t="s">
        <v>73</v>
      </c>
      <c r="AY730" s="217" t="s">
        <v>163</v>
      </c>
    </row>
    <row r="731" spans="1:65" s="13" customFormat="1" ht="11.25">
      <c r="B731" s="207"/>
      <c r="C731" s="208"/>
      <c r="D731" s="209" t="s">
        <v>173</v>
      </c>
      <c r="E731" s="210" t="s">
        <v>20</v>
      </c>
      <c r="F731" s="211" t="s">
        <v>878</v>
      </c>
      <c r="G731" s="208"/>
      <c r="H731" s="210" t="s">
        <v>20</v>
      </c>
      <c r="I731" s="212"/>
      <c r="J731" s="208"/>
      <c r="K731" s="208"/>
      <c r="L731" s="213"/>
      <c r="M731" s="214"/>
      <c r="N731" s="215"/>
      <c r="O731" s="215"/>
      <c r="P731" s="215"/>
      <c r="Q731" s="215"/>
      <c r="R731" s="215"/>
      <c r="S731" s="215"/>
      <c r="T731" s="216"/>
      <c r="AT731" s="217" t="s">
        <v>173</v>
      </c>
      <c r="AU731" s="217" t="s">
        <v>82</v>
      </c>
      <c r="AV731" s="13" t="s">
        <v>80</v>
      </c>
      <c r="AW731" s="13" t="s">
        <v>34</v>
      </c>
      <c r="AX731" s="13" t="s">
        <v>73</v>
      </c>
      <c r="AY731" s="217" t="s">
        <v>163</v>
      </c>
    </row>
    <row r="732" spans="1:65" s="14" customFormat="1" ht="11.25">
      <c r="B732" s="218"/>
      <c r="C732" s="219"/>
      <c r="D732" s="209" t="s">
        <v>173</v>
      </c>
      <c r="E732" s="220" t="s">
        <v>20</v>
      </c>
      <c r="F732" s="221" t="s">
        <v>217</v>
      </c>
      <c r="G732" s="219"/>
      <c r="H732" s="222">
        <v>8</v>
      </c>
      <c r="I732" s="223"/>
      <c r="J732" s="219"/>
      <c r="K732" s="219"/>
      <c r="L732" s="224"/>
      <c r="M732" s="225"/>
      <c r="N732" s="226"/>
      <c r="O732" s="226"/>
      <c r="P732" s="226"/>
      <c r="Q732" s="226"/>
      <c r="R732" s="226"/>
      <c r="S732" s="226"/>
      <c r="T732" s="227"/>
      <c r="AT732" s="228" t="s">
        <v>173</v>
      </c>
      <c r="AU732" s="228" t="s">
        <v>82</v>
      </c>
      <c r="AV732" s="14" t="s">
        <v>82</v>
      </c>
      <c r="AW732" s="14" t="s">
        <v>34</v>
      </c>
      <c r="AX732" s="14" t="s">
        <v>73</v>
      </c>
      <c r="AY732" s="228" t="s">
        <v>163</v>
      </c>
    </row>
    <row r="733" spans="1:65" s="13" customFormat="1" ht="11.25">
      <c r="B733" s="207"/>
      <c r="C733" s="208"/>
      <c r="D733" s="209" t="s">
        <v>173</v>
      </c>
      <c r="E733" s="210" t="s">
        <v>20</v>
      </c>
      <c r="F733" s="211" t="s">
        <v>879</v>
      </c>
      <c r="G733" s="208"/>
      <c r="H733" s="210" t="s">
        <v>20</v>
      </c>
      <c r="I733" s="212"/>
      <c r="J733" s="208"/>
      <c r="K733" s="208"/>
      <c r="L733" s="213"/>
      <c r="M733" s="214"/>
      <c r="N733" s="215"/>
      <c r="O733" s="215"/>
      <c r="P733" s="215"/>
      <c r="Q733" s="215"/>
      <c r="R733" s="215"/>
      <c r="S733" s="215"/>
      <c r="T733" s="216"/>
      <c r="AT733" s="217" t="s">
        <v>173</v>
      </c>
      <c r="AU733" s="217" t="s">
        <v>82</v>
      </c>
      <c r="AV733" s="13" t="s">
        <v>80</v>
      </c>
      <c r="AW733" s="13" t="s">
        <v>34</v>
      </c>
      <c r="AX733" s="13" t="s">
        <v>73</v>
      </c>
      <c r="AY733" s="217" t="s">
        <v>163</v>
      </c>
    </row>
    <row r="734" spans="1:65" s="14" customFormat="1" ht="11.25">
      <c r="B734" s="218"/>
      <c r="C734" s="219"/>
      <c r="D734" s="209" t="s">
        <v>173</v>
      </c>
      <c r="E734" s="220" t="s">
        <v>20</v>
      </c>
      <c r="F734" s="221" t="s">
        <v>80</v>
      </c>
      <c r="G734" s="219"/>
      <c r="H734" s="222">
        <v>1</v>
      </c>
      <c r="I734" s="223"/>
      <c r="J734" s="219"/>
      <c r="K734" s="219"/>
      <c r="L734" s="224"/>
      <c r="M734" s="225"/>
      <c r="N734" s="226"/>
      <c r="O734" s="226"/>
      <c r="P734" s="226"/>
      <c r="Q734" s="226"/>
      <c r="R734" s="226"/>
      <c r="S734" s="226"/>
      <c r="T734" s="227"/>
      <c r="AT734" s="228" t="s">
        <v>173</v>
      </c>
      <c r="AU734" s="228" t="s">
        <v>82</v>
      </c>
      <c r="AV734" s="14" t="s">
        <v>82</v>
      </c>
      <c r="AW734" s="14" t="s">
        <v>34</v>
      </c>
      <c r="AX734" s="14" t="s">
        <v>73</v>
      </c>
      <c r="AY734" s="228" t="s">
        <v>163</v>
      </c>
    </row>
    <row r="735" spans="1:65" s="16" customFormat="1" ht="11.25">
      <c r="B735" s="253"/>
      <c r="C735" s="254"/>
      <c r="D735" s="209" t="s">
        <v>173</v>
      </c>
      <c r="E735" s="255" t="s">
        <v>20</v>
      </c>
      <c r="F735" s="256" t="s">
        <v>407</v>
      </c>
      <c r="G735" s="254"/>
      <c r="H735" s="257">
        <v>9</v>
      </c>
      <c r="I735" s="258"/>
      <c r="J735" s="254"/>
      <c r="K735" s="254"/>
      <c r="L735" s="259"/>
      <c r="M735" s="260"/>
      <c r="N735" s="261"/>
      <c r="O735" s="261"/>
      <c r="P735" s="261"/>
      <c r="Q735" s="261"/>
      <c r="R735" s="261"/>
      <c r="S735" s="261"/>
      <c r="T735" s="262"/>
      <c r="AT735" s="263" t="s">
        <v>173</v>
      </c>
      <c r="AU735" s="263" t="s">
        <v>82</v>
      </c>
      <c r="AV735" s="16" t="s">
        <v>164</v>
      </c>
      <c r="AW735" s="16" t="s">
        <v>34</v>
      </c>
      <c r="AX735" s="16" t="s">
        <v>73</v>
      </c>
      <c r="AY735" s="263" t="s">
        <v>163</v>
      </c>
    </row>
    <row r="736" spans="1:65" s="13" customFormat="1" ht="11.25">
      <c r="B736" s="207"/>
      <c r="C736" s="208"/>
      <c r="D736" s="209" t="s">
        <v>173</v>
      </c>
      <c r="E736" s="210" t="s">
        <v>20</v>
      </c>
      <c r="F736" s="211" t="s">
        <v>880</v>
      </c>
      <c r="G736" s="208"/>
      <c r="H736" s="210" t="s">
        <v>20</v>
      </c>
      <c r="I736" s="212"/>
      <c r="J736" s="208"/>
      <c r="K736" s="208"/>
      <c r="L736" s="213"/>
      <c r="M736" s="214"/>
      <c r="N736" s="215"/>
      <c r="O736" s="215"/>
      <c r="P736" s="215"/>
      <c r="Q736" s="215"/>
      <c r="R736" s="215"/>
      <c r="S736" s="215"/>
      <c r="T736" s="216"/>
      <c r="AT736" s="217" t="s">
        <v>173</v>
      </c>
      <c r="AU736" s="217" t="s">
        <v>82</v>
      </c>
      <c r="AV736" s="13" t="s">
        <v>80</v>
      </c>
      <c r="AW736" s="13" t="s">
        <v>34</v>
      </c>
      <c r="AX736" s="13" t="s">
        <v>73</v>
      </c>
      <c r="AY736" s="217" t="s">
        <v>163</v>
      </c>
    </row>
    <row r="737" spans="1:65" s="14" customFormat="1" ht="11.25">
      <c r="B737" s="218"/>
      <c r="C737" s="219"/>
      <c r="D737" s="209" t="s">
        <v>173</v>
      </c>
      <c r="E737" s="220" t="s">
        <v>20</v>
      </c>
      <c r="F737" s="221" t="s">
        <v>881</v>
      </c>
      <c r="G737" s="219"/>
      <c r="H737" s="222">
        <v>75</v>
      </c>
      <c r="I737" s="223"/>
      <c r="J737" s="219"/>
      <c r="K737" s="219"/>
      <c r="L737" s="224"/>
      <c r="M737" s="225"/>
      <c r="N737" s="226"/>
      <c r="O737" s="226"/>
      <c r="P737" s="226"/>
      <c r="Q737" s="226"/>
      <c r="R737" s="226"/>
      <c r="S737" s="226"/>
      <c r="T737" s="227"/>
      <c r="AT737" s="228" t="s">
        <v>173</v>
      </c>
      <c r="AU737" s="228" t="s">
        <v>82</v>
      </c>
      <c r="AV737" s="14" t="s">
        <v>82</v>
      </c>
      <c r="AW737" s="14" t="s">
        <v>34</v>
      </c>
      <c r="AX737" s="14" t="s">
        <v>73</v>
      </c>
      <c r="AY737" s="228" t="s">
        <v>163</v>
      </c>
    </row>
    <row r="738" spans="1:65" s="16" customFormat="1" ht="11.25">
      <c r="B738" s="253"/>
      <c r="C738" s="254"/>
      <c r="D738" s="209" t="s">
        <v>173</v>
      </c>
      <c r="E738" s="255" t="s">
        <v>20</v>
      </c>
      <c r="F738" s="256" t="s">
        <v>407</v>
      </c>
      <c r="G738" s="254"/>
      <c r="H738" s="257">
        <v>75</v>
      </c>
      <c r="I738" s="258"/>
      <c r="J738" s="254"/>
      <c r="K738" s="254"/>
      <c r="L738" s="259"/>
      <c r="M738" s="260"/>
      <c r="N738" s="261"/>
      <c r="O738" s="261"/>
      <c r="P738" s="261"/>
      <c r="Q738" s="261"/>
      <c r="R738" s="261"/>
      <c r="S738" s="261"/>
      <c r="T738" s="262"/>
      <c r="AT738" s="263" t="s">
        <v>173</v>
      </c>
      <c r="AU738" s="263" t="s">
        <v>82</v>
      </c>
      <c r="AV738" s="16" t="s">
        <v>164</v>
      </c>
      <c r="AW738" s="16" t="s">
        <v>34</v>
      </c>
      <c r="AX738" s="16" t="s">
        <v>73</v>
      </c>
      <c r="AY738" s="263" t="s">
        <v>163</v>
      </c>
    </row>
    <row r="739" spans="1:65" s="15" customFormat="1" ht="11.25">
      <c r="B739" s="229"/>
      <c r="C739" s="230"/>
      <c r="D739" s="209" t="s">
        <v>173</v>
      </c>
      <c r="E739" s="231" t="s">
        <v>20</v>
      </c>
      <c r="F739" s="232" t="s">
        <v>178</v>
      </c>
      <c r="G739" s="230"/>
      <c r="H739" s="233">
        <v>84</v>
      </c>
      <c r="I739" s="234"/>
      <c r="J739" s="230"/>
      <c r="K739" s="230"/>
      <c r="L739" s="235"/>
      <c r="M739" s="236"/>
      <c r="N739" s="237"/>
      <c r="O739" s="237"/>
      <c r="P739" s="237"/>
      <c r="Q739" s="237"/>
      <c r="R739" s="237"/>
      <c r="S739" s="237"/>
      <c r="T739" s="238"/>
      <c r="AT739" s="239" t="s">
        <v>173</v>
      </c>
      <c r="AU739" s="239" t="s">
        <v>82</v>
      </c>
      <c r="AV739" s="15" t="s">
        <v>171</v>
      </c>
      <c r="AW739" s="15" t="s">
        <v>34</v>
      </c>
      <c r="AX739" s="15" t="s">
        <v>80</v>
      </c>
      <c r="AY739" s="239" t="s">
        <v>163</v>
      </c>
    </row>
    <row r="740" spans="1:65" s="2" customFormat="1" ht="14.45" customHeight="1">
      <c r="A740" s="36"/>
      <c r="B740" s="37"/>
      <c r="C740" s="194" t="s">
        <v>882</v>
      </c>
      <c r="D740" s="194" t="s">
        <v>166</v>
      </c>
      <c r="E740" s="195" t="s">
        <v>883</v>
      </c>
      <c r="F740" s="196" t="s">
        <v>884</v>
      </c>
      <c r="G740" s="197" t="s">
        <v>194</v>
      </c>
      <c r="H740" s="198">
        <v>80</v>
      </c>
      <c r="I740" s="199"/>
      <c r="J740" s="200">
        <f>ROUND(I740*H740,2)</f>
        <v>0</v>
      </c>
      <c r="K740" s="196" t="s">
        <v>20</v>
      </c>
      <c r="L740" s="41"/>
      <c r="M740" s="201" t="s">
        <v>20</v>
      </c>
      <c r="N740" s="202" t="s">
        <v>44</v>
      </c>
      <c r="O740" s="66"/>
      <c r="P740" s="203">
        <f>O740*H740</f>
        <v>0</v>
      </c>
      <c r="Q740" s="203">
        <v>0</v>
      </c>
      <c r="R740" s="203">
        <f>Q740*H740</f>
        <v>0</v>
      </c>
      <c r="S740" s="203">
        <v>0</v>
      </c>
      <c r="T740" s="204">
        <f>S740*H740</f>
        <v>0</v>
      </c>
      <c r="U740" s="36"/>
      <c r="V740" s="36"/>
      <c r="W740" s="36"/>
      <c r="X740" s="36"/>
      <c r="Y740" s="36"/>
      <c r="Z740" s="36"/>
      <c r="AA740" s="36"/>
      <c r="AB740" s="36"/>
      <c r="AC740" s="36"/>
      <c r="AD740" s="36"/>
      <c r="AE740" s="36"/>
      <c r="AR740" s="205" t="s">
        <v>275</v>
      </c>
      <c r="AT740" s="205" t="s">
        <v>166</v>
      </c>
      <c r="AU740" s="205" t="s">
        <v>82</v>
      </c>
      <c r="AY740" s="19" t="s">
        <v>163</v>
      </c>
      <c r="BE740" s="206">
        <f>IF(N740="základní",J740,0)</f>
        <v>0</v>
      </c>
      <c r="BF740" s="206">
        <f>IF(N740="snížená",J740,0)</f>
        <v>0</v>
      </c>
      <c r="BG740" s="206">
        <f>IF(N740="zákl. přenesená",J740,0)</f>
        <v>0</v>
      </c>
      <c r="BH740" s="206">
        <f>IF(N740="sníž. přenesená",J740,0)</f>
        <v>0</v>
      </c>
      <c r="BI740" s="206">
        <f>IF(N740="nulová",J740,0)</f>
        <v>0</v>
      </c>
      <c r="BJ740" s="19" t="s">
        <v>80</v>
      </c>
      <c r="BK740" s="206">
        <f>ROUND(I740*H740,2)</f>
        <v>0</v>
      </c>
      <c r="BL740" s="19" t="s">
        <v>275</v>
      </c>
      <c r="BM740" s="205" t="s">
        <v>885</v>
      </c>
    </row>
    <row r="741" spans="1:65" s="13" customFormat="1" ht="11.25">
      <c r="B741" s="207"/>
      <c r="C741" s="208"/>
      <c r="D741" s="209" t="s">
        <v>173</v>
      </c>
      <c r="E741" s="210" t="s">
        <v>20</v>
      </c>
      <c r="F741" s="211" t="s">
        <v>658</v>
      </c>
      <c r="G741" s="208"/>
      <c r="H741" s="210" t="s">
        <v>20</v>
      </c>
      <c r="I741" s="212"/>
      <c r="J741" s="208"/>
      <c r="K741" s="208"/>
      <c r="L741" s="213"/>
      <c r="M741" s="214"/>
      <c r="N741" s="215"/>
      <c r="O741" s="215"/>
      <c r="P741" s="215"/>
      <c r="Q741" s="215"/>
      <c r="R741" s="215"/>
      <c r="S741" s="215"/>
      <c r="T741" s="216"/>
      <c r="AT741" s="217" t="s">
        <v>173</v>
      </c>
      <c r="AU741" s="217" t="s">
        <v>82</v>
      </c>
      <c r="AV741" s="13" t="s">
        <v>80</v>
      </c>
      <c r="AW741" s="13" t="s">
        <v>34</v>
      </c>
      <c r="AX741" s="13" t="s">
        <v>73</v>
      </c>
      <c r="AY741" s="217" t="s">
        <v>163</v>
      </c>
    </row>
    <row r="742" spans="1:65" s="13" customFormat="1" ht="11.25">
      <c r="B742" s="207"/>
      <c r="C742" s="208"/>
      <c r="D742" s="209" t="s">
        <v>173</v>
      </c>
      <c r="E742" s="210" t="s">
        <v>20</v>
      </c>
      <c r="F742" s="211" t="s">
        <v>886</v>
      </c>
      <c r="G742" s="208"/>
      <c r="H742" s="210" t="s">
        <v>20</v>
      </c>
      <c r="I742" s="212"/>
      <c r="J742" s="208"/>
      <c r="K742" s="208"/>
      <c r="L742" s="213"/>
      <c r="M742" s="214"/>
      <c r="N742" s="215"/>
      <c r="O742" s="215"/>
      <c r="P742" s="215"/>
      <c r="Q742" s="215"/>
      <c r="R742" s="215"/>
      <c r="S742" s="215"/>
      <c r="T742" s="216"/>
      <c r="AT742" s="217" t="s">
        <v>173</v>
      </c>
      <c r="AU742" s="217" t="s">
        <v>82</v>
      </c>
      <c r="AV742" s="13" t="s">
        <v>80</v>
      </c>
      <c r="AW742" s="13" t="s">
        <v>34</v>
      </c>
      <c r="AX742" s="13" t="s">
        <v>73</v>
      </c>
      <c r="AY742" s="217" t="s">
        <v>163</v>
      </c>
    </row>
    <row r="743" spans="1:65" s="14" customFormat="1" ht="11.25">
      <c r="B743" s="218"/>
      <c r="C743" s="219"/>
      <c r="D743" s="209" t="s">
        <v>173</v>
      </c>
      <c r="E743" s="220" t="s">
        <v>20</v>
      </c>
      <c r="F743" s="221" t="s">
        <v>887</v>
      </c>
      <c r="G743" s="219"/>
      <c r="H743" s="222">
        <v>80</v>
      </c>
      <c r="I743" s="223"/>
      <c r="J743" s="219"/>
      <c r="K743" s="219"/>
      <c r="L743" s="224"/>
      <c r="M743" s="225"/>
      <c r="N743" s="226"/>
      <c r="O743" s="226"/>
      <c r="P743" s="226"/>
      <c r="Q743" s="226"/>
      <c r="R743" s="226"/>
      <c r="S743" s="226"/>
      <c r="T743" s="227"/>
      <c r="AT743" s="228" t="s">
        <v>173</v>
      </c>
      <c r="AU743" s="228" t="s">
        <v>82</v>
      </c>
      <c r="AV743" s="14" t="s">
        <v>82</v>
      </c>
      <c r="AW743" s="14" t="s">
        <v>34</v>
      </c>
      <c r="AX743" s="14" t="s">
        <v>73</v>
      </c>
      <c r="AY743" s="228" t="s">
        <v>163</v>
      </c>
    </row>
    <row r="744" spans="1:65" s="15" customFormat="1" ht="11.25">
      <c r="B744" s="229"/>
      <c r="C744" s="230"/>
      <c r="D744" s="209" t="s">
        <v>173</v>
      </c>
      <c r="E744" s="231" t="s">
        <v>20</v>
      </c>
      <c r="F744" s="232" t="s">
        <v>178</v>
      </c>
      <c r="G744" s="230"/>
      <c r="H744" s="233">
        <v>80</v>
      </c>
      <c r="I744" s="234"/>
      <c r="J744" s="230"/>
      <c r="K744" s="230"/>
      <c r="L744" s="235"/>
      <c r="M744" s="236"/>
      <c r="N744" s="237"/>
      <c r="O744" s="237"/>
      <c r="P744" s="237"/>
      <c r="Q744" s="237"/>
      <c r="R744" s="237"/>
      <c r="S744" s="237"/>
      <c r="T744" s="238"/>
      <c r="AT744" s="239" t="s">
        <v>173</v>
      </c>
      <c r="AU744" s="239" t="s">
        <v>82</v>
      </c>
      <c r="AV744" s="15" t="s">
        <v>171</v>
      </c>
      <c r="AW744" s="15" t="s">
        <v>34</v>
      </c>
      <c r="AX744" s="15" t="s">
        <v>80</v>
      </c>
      <c r="AY744" s="239" t="s">
        <v>163</v>
      </c>
    </row>
    <row r="745" spans="1:65" s="2" customFormat="1" ht="30" customHeight="1">
      <c r="A745" s="36"/>
      <c r="B745" s="37"/>
      <c r="C745" s="194" t="s">
        <v>888</v>
      </c>
      <c r="D745" s="194" t="s">
        <v>166</v>
      </c>
      <c r="E745" s="195" t="s">
        <v>889</v>
      </c>
      <c r="F745" s="196" t="s">
        <v>890</v>
      </c>
      <c r="G745" s="197" t="s">
        <v>185</v>
      </c>
      <c r="H745" s="198">
        <v>75</v>
      </c>
      <c r="I745" s="199"/>
      <c r="J745" s="200">
        <f>ROUND(I745*H745,2)</f>
        <v>0</v>
      </c>
      <c r="K745" s="196" t="s">
        <v>170</v>
      </c>
      <c r="L745" s="41"/>
      <c r="M745" s="201" t="s">
        <v>20</v>
      </c>
      <c r="N745" s="202" t="s">
        <v>44</v>
      </c>
      <c r="O745" s="66"/>
      <c r="P745" s="203">
        <f>O745*H745</f>
        <v>0</v>
      </c>
      <c r="Q745" s="203">
        <v>0</v>
      </c>
      <c r="R745" s="203">
        <f>Q745*H745</f>
        <v>0</v>
      </c>
      <c r="S745" s="203">
        <v>0</v>
      </c>
      <c r="T745" s="204">
        <f>S745*H745</f>
        <v>0</v>
      </c>
      <c r="U745" s="36"/>
      <c r="V745" s="36"/>
      <c r="W745" s="36"/>
      <c r="X745" s="36"/>
      <c r="Y745" s="36"/>
      <c r="Z745" s="36"/>
      <c r="AA745" s="36"/>
      <c r="AB745" s="36"/>
      <c r="AC745" s="36"/>
      <c r="AD745" s="36"/>
      <c r="AE745" s="36"/>
      <c r="AR745" s="205" t="s">
        <v>275</v>
      </c>
      <c r="AT745" s="205" t="s">
        <v>166</v>
      </c>
      <c r="AU745" s="205" t="s">
        <v>82</v>
      </c>
      <c r="AY745" s="19" t="s">
        <v>163</v>
      </c>
      <c r="BE745" s="206">
        <f>IF(N745="základní",J745,0)</f>
        <v>0</v>
      </c>
      <c r="BF745" s="206">
        <f>IF(N745="snížená",J745,0)</f>
        <v>0</v>
      </c>
      <c r="BG745" s="206">
        <f>IF(N745="zákl. přenesená",J745,0)</f>
        <v>0</v>
      </c>
      <c r="BH745" s="206">
        <f>IF(N745="sníž. přenesená",J745,0)</f>
        <v>0</v>
      </c>
      <c r="BI745" s="206">
        <f>IF(N745="nulová",J745,0)</f>
        <v>0</v>
      </c>
      <c r="BJ745" s="19" t="s">
        <v>80</v>
      </c>
      <c r="BK745" s="206">
        <f>ROUND(I745*H745,2)</f>
        <v>0</v>
      </c>
      <c r="BL745" s="19" t="s">
        <v>275</v>
      </c>
      <c r="BM745" s="205" t="s">
        <v>891</v>
      </c>
    </row>
    <row r="746" spans="1:65" s="13" customFormat="1" ht="11.25">
      <c r="B746" s="207"/>
      <c r="C746" s="208"/>
      <c r="D746" s="209" t="s">
        <v>173</v>
      </c>
      <c r="E746" s="210" t="s">
        <v>20</v>
      </c>
      <c r="F746" s="211" t="s">
        <v>892</v>
      </c>
      <c r="G746" s="208"/>
      <c r="H746" s="210" t="s">
        <v>20</v>
      </c>
      <c r="I746" s="212"/>
      <c r="J746" s="208"/>
      <c r="K746" s="208"/>
      <c r="L746" s="213"/>
      <c r="M746" s="214"/>
      <c r="N746" s="215"/>
      <c r="O746" s="215"/>
      <c r="P746" s="215"/>
      <c r="Q746" s="215"/>
      <c r="R746" s="215"/>
      <c r="S746" s="215"/>
      <c r="T746" s="216"/>
      <c r="AT746" s="217" t="s">
        <v>173</v>
      </c>
      <c r="AU746" s="217" t="s">
        <v>82</v>
      </c>
      <c r="AV746" s="13" t="s">
        <v>80</v>
      </c>
      <c r="AW746" s="13" t="s">
        <v>34</v>
      </c>
      <c r="AX746" s="13" t="s">
        <v>73</v>
      </c>
      <c r="AY746" s="217" t="s">
        <v>163</v>
      </c>
    </row>
    <row r="747" spans="1:65" s="14" customFormat="1" ht="11.25">
      <c r="B747" s="218"/>
      <c r="C747" s="219"/>
      <c r="D747" s="209" t="s">
        <v>173</v>
      </c>
      <c r="E747" s="220" t="s">
        <v>20</v>
      </c>
      <c r="F747" s="221" t="s">
        <v>881</v>
      </c>
      <c r="G747" s="219"/>
      <c r="H747" s="222">
        <v>75</v>
      </c>
      <c r="I747" s="223"/>
      <c r="J747" s="219"/>
      <c r="K747" s="219"/>
      <c r="L747" s="224"/>
      <c r="M747" s="225"/>
      <c r="N747" s="226"/>
      <c r="O747" s="226"/>
      <c r="P747" s="226"/>
      <c r="Q747" s="226"/>
      <c r="R747" s="226"/>
      <c r="S747" s="226"/>
      <c r="T747" s="227"/>
      <c r="AT747" s="228" t="s">
        <v>173</v>
      </c>
      <c r="AU747" s="228" t="s">
        <v>82</v>
      </c>
      <c r="AV747" s="14" t="s">
        <v>82</v>
      </c>
      <c r="AW747" s="14" t="s">
        <v>34</v>
      </c>
      <c r="AX747" s="14" t="s">
        <v>80</v>
      </c>
      <c r="AY747" s="228" t="s">
        <v>163</v>
      </c>
    </row>
    <row r="748" spans="1:65" s="2" customFormat="1" ht="78" customHeight="1">
      <c r="A748" s="36"/>
      <c r="B748" s="37"/>
      <c r="C748" s="243" t="s">
        <v>893</v>
      </c>
      <c r="D748" s="243" t="s">
        <v>214</v>
      </c>
      <c r="E748" s="244" t="s">
        <v>894</v>
      </c>
      <c r="F748" s="245" t="s">
        <v>895</v>
      </c>
      <c r="G748" s="246" t="s">
        <v>185</v>
      </c>
      <c r="H748" s="247">
        <v>76.5</v>
      </c>
      <c r="I748" s="248"/>
      <c r="J748" s="249">
        <f>ROUND(I748*H748,2)</f>
        <v>0</v>
      </c>
      <c r="K748" s="245" t="s">
        <v>20</v>
      </c>
      <c r="L748" s="250"/>
      <c r="M748" s="251" t="s">
        <v>20</v>
      </c>
      <c r="N748" s="252" t="s">
        <v>44</v>
      </c>
      <c r="O748" s="66"/>
      <c r="P748" s="203">
        <f>O748*H748</f>
        <v>0</v>
      </c>
      <c r="Q748" s="203">
        <v>4.9100000000000003E-3</v>
      </c>
      <c r="R748" s="203">
        <f>Q748*H748</f>
        <v>0.37561500000000003</v>
      </c>
      <c r="S748" s="203">
        <v>0</v>
      </c>
      <c r="T748" s="204">
        <f>S748*H748</f>
        <v>0</v>
      </c>
      <c r="U748" s="36"/>
      <c r="V748" s="36"/>
      <c r="W748" s="36"/>
      <c r="X748" s="36"/>
      <c r="Y748" s="36"/>
      <c r="Z748" s="36"/>
      <c r="AA748" s="36"/>
      <c r="AB748" s="36"/>
      <c r="AC748" s="36"/>
      <c r="AD748" s="36"/>
      <c r="AE748" s="36"/>
      <c r="AR748" s="205" t="s">
        <v>373</v>
      </c>
      <c r="AT748" s="205" t="s">
        <v>214</v>
      </c>
      <c r="AU748" s="205" t="s">
        <v>82</v>
      </c>
      <c r="AY748" s="19" t="s">
        <v>163</v>
      </c>
      <c r="BE748" s="206">
        <f>IF(N748="základní",J748,0)</f>
        <v>0</v>
      </c>
      <c r="BF748" s="206">
        <f>IF(N748="snížená",J748,0)</f>
        <v>0</v>
      </c>
      <c r="BG748" s="206">
        <f>IF(N748="zákl. přenesená",J748,0)</f>
        <v>0</v>
      </c>
      <c r="BH748" s="206">
        <f>IF(N748="sníž. přenesená",J748,0)</f>
        <v>0</v>
      </c>
      <c r="BI748" s="206">
        <f>IF(N748="nulová",J748,0)</f>
        <v>0</v>
      </c>
      <c r="BJ748" s="19" t="s">
        <v>80</v>
      </c>
      <c r="BK748" s="206">
        <f>ROUND(I748*H748,2)</f>
        <v>0</v>
      </c>
      <c r="BL748" s="19" t="s">
        <v>275</v>
      </c>
      <c r="BM748" s="205" t="s">
        <v>896</v>
      </c>
    </row>
    <row r="749" spans="1:65" s="14" customFormat="1" ht="11.25">
      <c r="B749" s="218"/>
      <c r="C749" s="219"/>
      <c r="D749" s="209" t="s">
        <v>173</v>
      </c>
      <c r="E749" s="219"/>
      <c r="F749" s="221" t="s">
        <v>897</v>
      </c>
      <c r="G749" s="219"/>
      <c r="H749" s="222">
        <v>76.5</v>
      </c>
      <c r="I749" s="223"/>
      <c r="J749" s="219"/>
      <c r="K749" s="219"/>
      <c r="L749" s="224"/>
      <c r="M749" s="225"/>
      <c r="N749" s="226"/>
      <c r="O749" s="226"/>
      <c r="P749" s="226"/>
      <c r="Q749" s="226"/>
      <c r="R749" s="226"/>
      <c r="S749" s="226"/>
      <c r="T749" s="227"/>
      <c r="AT749" s="228" t="s">
        <v>173</v>
      </c>
      <c r="AU749" s="228" t="s">
        <v>82</v>
      </c>
      <c r="AV749" s="14" t="s">
        <v>82</v>
      </c>
      <c r="AW749" s="14" t="s">
        <v>4</v>
      </c>
      <c r="AX749" s="14" t="s">
        <v>80</v>
      </c>
      <c r="AY749" s="228" t="s">
        <v>163</v>
      </c>
    </row>
    <row r="750" spans="1:65" s="2" customFormat="1" ht="33" customHeight="1">
      <c r="A750" s="36"/>
      <c r="B750" s="37"/>
      <c r="C750" s="194" t="s">
        <v>898</v>
      </c>
      <c r="D750" s="194" t="s">
        <v>166</v>
      </c>
      <c r="E750" s="195" t="s">
        <v>899</v>
      </c>
      <c r="F750" s="196" t="s">
        <v>900</v>
      </c>
      <c r="G750" s="197" t="s">
        <v>185</v>
      </c>
      <c r="H750" s="198">
        <v>24.6</v>
      </c>
      <c r="I750" s="199"/>
      <c r="J750" s="200">
        <f>ROUND(I750*H750,2)</f>
        <v>0</v>
      </c>
      <c r="K750" s="196" t="s">
        <v>170</v>
      </c>
      <c r="L750" s="41"/>
      <c r="M750" s="201" t="s">
        <v>20</v>
      </c>
      <c r="N750" s="202" t="s">
        <v>44</v>
      </c>
      <c r="O750" s="66"/>
      <c r="P750" s="203">
        <f>O750*H750</f>
        <v>0</v>
      </c>
      <c r="Q750" s="203">
        <v>0</v>
      </c>
      <c r="R750" s="203">
        <f>Q750*H750</f>
        <v>0</v>
      </c>
      <c r="S750" s="203">
        <v>4.2000000000000002E-4</v>
      </c>
      <c r="T750" s="204">
        <f>S750*H750</f>
        <v>1.0332000000000001E-2</v>
      </c>
      <c r="U750" s="36"/>
      <c r="V750" s="36"/>
      <c r="W750" s="36"/>
      <c r="X750" s="36"/>
      <c r="Y750" s="36"/>
      <c r="Z750" s="36"/>
      <c r="AA750" s="36"/>
      <c r="AB750" s="36"/>
      <c r="AC750" s="36"/>
      <c r="AD750" s="36"/>
      <c r="AE750" s="36"/>
      <c r="AR750" s="205" t="s">
        <v>275</v>
      </c>
      <c r="AT750" s="205" t="s">
        <v>166</v>
      </c>
      <c r="AU750" s="205" t="s">
        <v>82</v>
      </c>
      <c r="AY750" s="19" t="s">
        <v>163</v>
      </c>
      <c r="BE750" s="206">
        <f>IF(N750="základní",J750,0)</f>
        <v>0</v>
      </c>
      <c r="BF750" s="206">
        <f>IF(N750="snížená",J750,0)</f>
        <v>0</v>
      </c>
      <c r="BG750" s="206">
        <f>IF(N750="zákl. přenesená",J750,0)</f>
        <v>0</v>
      </c>
      <c r="BH750" s="206">
        <f>IF(N750="sníž. přenesená",J750,0)</f>
        <v>0</v>
      </c>
      <c r="BI750" s="206">
        <f>IF(N750="nulová",J750,0)</f>
        <v>0</v>
      </c>
      <c r="BJ750" s="19" t="s">
        <v>80</v>
      </c>
      <c r="BK750" s="206">
        <f>ROUND(I750*H750,2)</f>
        <v>0</v>
      </c>
      <c r="BL750" s="19" t="s">
        <v>275</v>
      </c>
      <c r="BM750" s="205" t="s">
        <v>901</v>
      </c>
    </row>
    <row r="751" spans="1:65" s="2" customFormat="1" ht="58.5">
      <c r="A751" s="36"/>
      <c r="B751" s="37"/>
      <c r="C751" s="38"/>
      <c r="D751" s="209" t="s">
        <v>187</v>
      </c>
      <c r="E751" s="38"/>
      <c r="F751" s="240" t="s">
        <v>902</v>
      </c>
      <c r="G751" s="38"/>
      <c r="H751" s="38"/>
      <c r="I751" s="117"/>
      <c r="J751" s="38"/>
      <c r="K751" s="38"/>
      <c r="L751" s="41"/>
      <c r="M751" s="241"/>
      <c r="N751" s="242"/>
      <c r="O751" s="66"/>
      <c r="P751" s="66"/>
      <c r="Q751" s="66"/>
      <c r="R751" s="66"/>
      <c r="S751" s="66"/>
      <c r="T751" s="67"/>
      <c r="U751" s="36"/>
      <c r="V751" s="36"/>
      <c r="W751" s="36"/>
      <c r="X751" s="36"/>
      <c r="Y751" s="36"/>
      <c r="Z751" s="36"/>
      <c r="AA751" s="36"/>
      <c r="AB751" s="36"/>
      <c r="AC751" s="36"/>
      <c r="AD751" s="36"/>
      <c r="AE751" s="36"/>
      <c r="AT751" s="19" t="s">
        <v>187</v>
      </c>
      <c r="AU751" s="19" t="s">
        <v>82</v>
      </c>
    </row>
    <row r="752" spans="1:65" s="13" customFormat="1" ht="11.25">
      <c r="B752" s="207"/>
      <c r="C752" s="208"/>
      <c r="D752" s="209" t="s">
        <v>173</v>
      </c>
      <c r="E752" s="210" t="s">
        <v>20</v>
      </c>
      <c r="F752" s="211" t="s">
        <v>506</v>
      </c>
      <c r="G752" s="208"/>
      <c r="H752" s="210" t="s">
        <v>20</v>
      </c>
      <c r="I752" s="212"/>
      <c r="J752" s="208"/>
      <c r="K752" s="208"/>
      <c r="L752" s="213"/>
      <c r="M752" s="214"/>
      <c r="N752" s="215"/>
      <c r="O752" s="215"/>
      <c r="P752" s="215"/>
      <c r="Q752" s="215"/>
      <c r="R752" s="215"/>
      <c r="S752" s="215"/>
      <c r="T752" s="216"/>
      <c r="AT752" s="217" t="s">
        <v>173</v>
      </c>
      <c r="AU752" s="217" t="s">
        <v>82</v>
      </c>
      <c r="AV752" s="13" t="s">
        <v>80</v>
      </c>
      <c r="AW752" s="13" t="s">
        <v>34</v>
      </c>
      <c r="AX752" s="13" t="s">
        <v>73</v>
      </c>
      <c r="AY752" s="217" t="s">
        <v>163</v>
      </c>
    </row>
    <row r="753" spans="1:65" s="13" customFormat="1" ht="11.25">
      <c r="B753" s="207"/>
      <c r="C753" s="208"/>
      <c r="D753" s="209" t="s">
        <v>173</v>
      </c>
      <c r="E753" s="210" t="s">
        <v>20</v>
      </c>
      <c r="F753" s="211" t="s">
        <v>532</v>
      </c>
      <c r="G753" s="208"/>
      <c r="H753" s="210" t="s">
        <v>20</v>
      </c>
      <c r="I753" s="212"/>
      <c r="J753" s="208"/>
      <c r="K753" s="208"/>
      <c r="L753" s="213"/>
      <c r="M753" s="214"/>
      <c r="N753" s="215"/>
      <c r="O753" s="215"/>
      <c r="P753" s="215"/>
      <c r="Q753" s="215"/>
      <c r="R753" s="215"/>
      <c r="S753" s="215"/>
      <c r="T753" s="216"/>
      <c r="AT753" s="217" t="s">
        <v>173</v>
      </c>
      <c r="AU753" s="217" t="s">
        <v>82</v>
      </c>
      <c r="AV753" s="13" t="s">
        <v>80</v>
      </c>
      <c r="AW753" s="13" t="s">
        <v>34</v>
      </c>
      <c r="AX753" s="13" t="s">
        <v>73</v>
      </c>
      <c r="AY753" s="217" t="s">
        <v>163</v>
      </c>
    </row>
    <row r="754" spans="1:65" s="14" customFormat="1" ht="11.25">
      <c r="B754" s="218"/>
      <c r="C754" s="219"/>
      <c r="D754" s="209" t="s">
        <v>173</v>
      </c>
      <c r="E754" s="220" t="s">
        <v>20</v>
      </c>
      <c r="F754" s="221" t="s">
        <v>903</v>
      </c>
      <c r="G754" s="219"/>
      <c r="H754" s="222">
        <v>24.6</v>
      </c>
      <c r="I754" s="223"/>
      <c r="J754" s="219"/>
      <c r="K754" s="219"/>
      <c r="L754" s="224"/>
      <c r="M754" s="225"/>
      <c r="N754" s="226"/>
      <c r="O754" s="226"/>
      <c r="P754" s="226"/>
      <c r="Q754" s="226"/>
      <c r="R754" s="226"/>
      <c r="S754" s="226"/>
      <c r="T754" s="227"/>
      <c r="AT754" s="228" t="s">
        <v>173</v>
      </c>
      <c r="AU754" s="228" t="s">
        <v>82</v>
      </c>
      <c r="AV754" s="14" t="s">
        <v>82</v>
      </c>
      <c r="AW754" s="14" t="s">
        <v>34</v>
      </c>
      <c r="AX754" s="14" t="s">
        <v>80</v>
      </c>
      <c r="AY754" s="228" t="s">
        <v>163</v>
      </c>
    </row>
    <row r="755" spans="1:65" s="2" customFormat="1" ht="25.5" customHeight="1">
      <c r="A755" s="36"/>
      <c r="B755" s="37"/>
      <c r="C755" s="194" t="s">
        <v>904</v>
      </c>
      <c r="D755" s="194" t="s">
        <v>166</v>
      </c>
      <c r="E755" s="195" t="s">
        <v>905</v>
      </c>
      <c r="F755" s="196" t="s">
        <v>906</v>
      </c>
      <c r="G755" s="197" t="s">
        <v>185</v>
      </c>
      <c r="H755" s="198">
        <v>24.5</v>
      </c>
      <c r="I755" s="199"/>
      <c r="J755" s="200">
        <f>ROUND(I755*H755,2)</f>
        <v>0</v>
      </c>
      <c r="K755" s="196" t="s">
        <v>170</v>
      </c>
      <c r="L755" s="41"/>
      <c r="M755" s="201" t="s">
        <v>20</v>
      </c>
      <c r="N755" s="202" t="s">
        <v>44</v>
      </c>
      <c r="O755" s="66"/>
      <c r="P755" s="203">
        <f>O755*H755</f>
        <v>0</v>
      </c>
      <c r="Q755" s="203">
        <v>0</v>
      </c>
      <c r="R755" s="203">
        <f>Q755*H755</f>
        <v>0</v>
      </c>
      <c r="S755" s="203">
        <v>0</v>
      </c>
      <c r="T755" s="204">
        <f>S755*H755</f>
        <v>0</v>
      </c>
      <c r="U755" s="36"/>
      <c r="V755" s="36"/>
      <c r="W755" s="36"/>
      <c r="X755" s="36"/>
      <c r="Y755" s="36"/>
      <c r="Z755" s="36"/>
      <c r="AA755" s="36"/>
      <c r="AB755" s="36"/>
      <c r="AC755" s="36"/>
      <c r="AD755" s="36"/>
      <c r="AE755" s="36"/>
      <c r="AR755" s="205" t="s">
        <v>275</v>
      </c>
      <c r="AT755" s="205" t="s">
        <v>166</v>
      </c>
      <c r="AU755" s="205" t="s">
        <v>82</v>
      </c>
      <c r="AY755" s="19" t="s">
        <v>163</v>
      </c>
      <c r="BE755" s="206">
        <f>IF(N755="základní",J755,0)</f>
        <v>0</v>
      </c>
      <c r="BF755" s="206">
        <f>IF(N755="snížená",J755,0)</f>
        <v>0</v>
      </c>
      <c r="BG755" s="206">
        <f>IF(N755="zákl. přenesená",J755,0)</f>
        <v>0</v>
      </c>
      <c r="BH755" s="206">
        <f>IF(N755="sníž. přenesená",J755,0)</f>
        <v>0</v>
      </c>
      <c r="BI755" s="206">
        <f>IF(N755="nulová",J755,0)</f>
        <v>0</v>
      </c>
      <c r="BJ755" s="19" t="s">
        <v>80</v>
      </c>
      <c r="BK755" s="206">
        <f>ROUND(I755*H755,2)</f>
        <v>0</v>
      </c>
      <c r="BL755" s="19" t="s">
        <v>275</v>
      </c>
      <c r="BM755" s="205" t="s">
        <v>907</v>
      </c>
    </row>
    <row r="756" spans="1:65" s="2" customFormat="1" ht="39">
      <c r="A756" s="36"/>
      <c r="B756" s="37"/>
      <c r="C756" s="38"/>
      <c r="D756" s="209" t="s">
        <v>187</v>
      </c>
      <c r="E756" s="38"/>
      <c r="F756" s="240" t="s">
        <v>908</v>
      </c>
      <c r="G756" s="38"/>
      <c r="H756" s="38"/>
      <c r="I756" s="117"/>
      <c r="J756" s="38"/>
      <c r="K756" s="38"/>
      <c r="L756" s="41"/>
      <c r="M756" s="241"/>
      <c r="N756" s="242"/>
      <c r="O756" s="66"/>
      <c r="P756" s="66"/>
      <c r="Q756" s="66"/>
      <c r="R756" s="66"/>
      <c r="S756" s="66"/>
      <c r="T756" s="67"/>
      <c r="U756" s="36"/>
      <c r="V756" s="36"/>
      <c r="W756" s="36"/>
      <c r="X756" s="36"/>
      <c r="Y756" s="36"/>
      <c r="Z756" s="36"/>
      <c r="AA756" s="36"/>
      <c r="AB756" s="36"/>
      <c r="AC756" s="36"/>
      <c r="AD756" s="36"/>
      <c r="AE756" s="36"/>
      <c r="AT756" s="19" t="s">
        <v>187</v>
      </c>
      <c r="AU756" s="19" t="s">
        <v>82</v>
      </c>
    </row>
    <row r="757" spans="1:65" s="13" customFormat="1" ht="11.25">
      <c r="B757" s="207"/>
      <c r="C757" s="208"/>
      <c r="D757" s="209" t="s">
        <v>173</v>
      </c>
      <c r="E757" s="210" t="s">
        <v>20</v>
      </c>
      <c r="F757" s="211" t="s">
        <v>252</v>
      </c>
      <c r="G757" s="208"/>
      <c r="H757" s="210" t="s">
        <v>20</v>
      </c>
      <c r="I757" s="212"/>
      <c r="J757" s="208"/>
      <c r="K757" s="208"/>
      <c r="L757" s="213"/>
      <c r="M757" s="214"/>
      <c r="N757" s="215"/>
      <c r="O757" s="215"/>
      <c r="P757" s="215"/>
      <c r="Q757" s="215"/>
      <c r="R757" s="215"/>
      <c r="S757" s="215"/>
      <c r="T757" s="216"/>
      <c r="AT757" s="217" t="s">
        <v>173</v>
      </c>
      <c r="AU757" s="217" t="s">
        <v>82</v>
      </c>
      <c r="AV757" s="13" t="s">
        <v>80</v>
      </c>
      <c r="AW757" s="13" t="s">
        <v>34</v>
      </c>
      <c r="AX757" s="13" t="s">
        <v>73</v>
      </c>
      <c r="AY757" s="217" t="s">
        <v>163</v>
      </c>
    </row>
    <row r="758" spans="1:65" s="13" customFormat="1" ht="11.25">
      <c r="B758" s="207"/>
      <c r="C758" s="208"/>
      <c r="D758" s="209" t="s">
        <v>173</v>
      </c>
      <c r="E758" s="210" t="s">
        <v>20</v>
      </c>
      <c r="F758" s="211" t="s">
        <v>532</v>
      </c>
      <c r="G758" s="208"/>
      <c r="H758" s="210" t="s">
        <v>20</v>
      </c>
      <c r="I758" s="212"/>
      <c r="J758" s="208"/>
      <c r="K758" s="208"/>
      <c r="L758" s="213"/>
      <c r="M758" s="214"/>
      <c r="N758" s="215"/>
      <c r="O758" s="215"/>
      <c r="P758" s="215"/>
      <c r="Q758" s="215"/>
      <c r="R758" s="215"/>
      <c r="S758" s="215"/>
      <c r="T758" s="216"/>
      <c r="AT758" s="217" t="s">
        <v>173</v>
      </c>
      <c r="AU758" s="217" t="s">
        <v>82</v>
      </c>
      <c r="AV758" s="13" t="s">
        <v>80</v>
      </c>
      <c r="AW758" s="13" t="s">
        <v>34</v>
      </c>
      <c r="AX758" s="13" t="s">
        <v>73</v>
      </c>
      <c r="AY758" s="217" t="s">
        <v>163</v>
      </c>
    </row>
    <row r="759" spans="1:65" s="14" customFormat="1" ht="11.25">
      <c r="B759" s="218"/>
      <c r="C759" s="219"/>
      <c r="D759" s="209" t="s">
        <v>173</v>
      </c>
      <c r="E759" s="220" t="s">
        <v>20</v>
      </c>
      <c r="F759" s="221" t="s">
        <v>533</v>
      </c>
      <c r="G759" s="219"/>
      <c r="H759" s="222">
        <v>24.5</v>
      </c>
      <c r="I759" s="223"/>
      <c r="J759" s="219"/>
      <c r="K759" s="219"/>
      <c r="L759" s="224"/>
      <c r="M759" s="225"/>
      <c r="N759" s="226"/>
      <c r="O759" s="226"/>
      <c r="P759" s="226"/>
      <c r="Q759" s="226"/>
      <c r="R759" s="226"/>
      <c r="S759" s="226"/>
      <c r="T759" s="227"/>
      <c r="AT759" s="228" t="s">
        <v>173</v>
      </c>
      <c r="AU759" s="228" t="s">
        <v>82</v>
      </c>
      <c r="AV759" s="14" t="s">
        <v>82</v>
      </c>
      <c r="AW759" s="14" t="s">
        <v>34</v>
      </c>
      <c r="AX759" s="14" t="s">
        <v>80</v>
      </c>
      <c r="AY759" s="228" t="s">
        <v>163</v>
      </c>
    </row>
    <row r="760" spans="1:65" s="2" customFormat="1" ht="14.45" customHeight="1">
      <c r="A760" s="36"/>
      <c r="B760" s="37"/>
      <c r="C760" s="243" t="s">
        <v>909</v>
      </c>
      <c r="D760" s="243" t="s">
        <v>214</v>
      </c>
      <c r="E760" s="244" t="s">
        <v>910</v>
      </c>
      <c r="F760" s="245" t="s">
        <v>911</v>
      </c>
      <c r="G760" s="246" t="s">
        <v>185</v>
      </c>
      <c r="H760" s="247">
        <v>24.99</v>
      </c>
      <c r="I760" s="248"/>
      <c r="J760" s="249">
        <f>ROUND(I760*H760,2)</f>
        <v>0</v>
      </c>
      <c r="K760" s="245" t="s">
        <v>170</v>
      </c>
      <c r="L760" s="250"/>
      <c r="M760" s="251" t="s">
        <v>20</v>
      </c>
      <c r="N760" s="252" t="s">
        <v>44</v>
      </c>
      <c r="O760" s="66"/>
      <c r="P760" s="203">
        <f>O760*H760</f>
        <v>0</v>
      </c>
      <c r="Q760" s="203">
        <v>4.0000000000000002E-4</v>
      </c>
      <c r="R760" s="203">
        <f>Q760*H760</f>
        <v>9.9959999999999997E-3</v>
      </c>
      <c r="S760" s="203">
        <v>0</v>
      </c>
      <c r="T760" s="204">
        <f>S760*H760</f>
        <v>0</v>
      </c>
      <c r="U760" s="36"/>
      <c r="V760" s="36"/>
      <c r="W760" s="36"/>
      <c r="X760" s="36"/>
      <c r="Y760" s="36"/>
      <c r="Z760" s="36"/>
      <c r="AA760" s="36"/>
      <c r="AB760" s="36"/>
      <c r="AC760" s="36"/>
      <c r="AD760" s="36"/>
      <c r="AE760" s="36"/>
      <c r="AR760" s="205" t="s">
        <v>373</v>
      </c>
      <c r="AT760" s="205" t="s">
        <v>214</v>
      </c>
      <c r="AU760" s="205" t="s">
        <v>82</v>
      </c>
      <c r="AY760" s="19" t="s">
        <v>163</v>
      </c>
      <c r="BE760" s="206">
        <f>IF(N760="základní",J760,0)</f>
        <v>0</v>
      </c>
      <c r="BF760" s="206">
        <f>IF(N760="snížená",J760,0)</f>
        <v>0</v>
      </c>
      <c r="BG760" s="206">
        <f>IF(N760="zákl. přenesená",J760,0)</f>
        <v>0</v>
      </c>
      <c r="BH760" s="206">
        <f>IF(N760="sníž. přenesená",J760,0)</f>
        <v>0</v>
      </c>
      <c r="BI760" s="206">
        <f>IF(N760="nulová",J760,0)</f>
        <v>0</v>
      </c>
      <c r="BJ760" s="19" t="s">
        <v>80</v>
      </c>
      <c r="BK760" s="206">
        <f>ROUND(I760*H760,2)</f>
        <v>0</v>
      </c>
      <c r="BL760" s="19" t="s">
        <v>275</v>
      </c>
      <c r="BM760" s="205" t="s">
        <v>912</v>
      </c>
    </row>
    <row r="761" spans="1:65" s="14" customFormat="1" ht="11.25">
      <c r="B761" s="218"/>
      <c r="C761" s="219"/>
      <c r="D761" s="209" t="s">
        <v>173</v>
      </c>
      <c r="E761" s="219"/>
      <c r="F761" s="221" t="s">
        <v>913</v>
      </c>
      <c r="G761" s="219"/>
      <c r="H761" s="222">
        <v>24.99</v>
      </c>
      <c r="I761" s="223"/>
      <c r="J761" s="219"/>
      <c r="K761" s="219"/>
      <c r="L761" s="224"/>
      <c r="M761" s="225"/>
      <c r="N761" s="226"/>
      <c r="O761" s="226"/>
      <c r="P761" s="226"/>
      <c r="Q761" s="226"/>
      <c r="R761" s="226"/>
      <c r="S761" s="226"/>
      <c r="T761" s="227"/>
      <c r="AT761" s="228" t="s">
        <v>173</v>
      </c>
      <c r="AU761" s="228" t="s">
        <v>82</v>
      </c>
      <c r="AV761" s="14" t="s">
        <v>82</v>
      </c>
      <c r="AW761" s="14" t="s">
        <v>4</v>
      </c>
      <c r="AX761" s="14" t="s">
        <v>80</v>
      </c>
      <c r="AY761" s="228" t="s">
        <v>163</v>
      </c>
    </row>
    <row r="762" spans="1:65" s="2" customFormat="1" ht="27" customHeight="1">
      <c r="A762" s="36"/>
      <c r="B762" s="37"/>
      <c r="C762" s="194" t="s">
        <v>914</v>
      </c>
      <c r="D762" s="194" t="s">
        <v>166</v>
      </c>
      <c r="E762" s="195" t="s">
        <v>915</v>
      </c>
      <c r="F762" s="196" t="s">
        <v>916</v>
      </c>
      <c r="G762" s="197" t="s">
        <v>185</v>
      </c>
      <c r="H762" s="198">
        <v>24.5</v>
      </c>
      <c r="I762" s="199"/>
      <c r="J762" s="200">
        <f>ROUND(I762*H762,2)</f>
        <v>0</v>
      </c>
      <c r="K762" s="196" t="s">
        <v>170</v>
      </c>
      <c r="L762" s="41"/>
      <c r="M762" s="201" t="s">
        <v>20</v>
      </c>
      <c r="N762" s="202" t="s">
        <v>44</v>
      </c>
      <c r="O762" s="66"/>
      <c r="P762" s="203">
        <f>O762*H762</f>
        <v>0</v>
      </c>
      <c r="Q762" s="203">
        <v>1.0499999999999999E-5</v>
      </c>
      <c r="R762" s="203">
        <f>Q762*H762</f>
        <v>2.5724999999999999E-4</v>
      </c>
      <c r="S762" s="203">
        <v>0</v>
      </c>
      <c r="T762" s="204">
        <f>S762*H762</f>
        <v>0</v>
      </c>
      <c r="U762" s="36"/>
      <c r="V762" s="36"/>
      <c r="W762" s="36"/>
      <c r="X762" s="36"/>
      <c r="Y762" s="36"/>
      <c r="Z762" s="36"/>
      <c r="AA762" s="36"/>
      <c r="AB762" s="36"/>
      <c r="AC762" s="36"/>
      <c r="AD762" s="36"/>
      <c r="AE762" s="36"/>
      <c r="AR762" s="205" t="s">
        <v>275</v>
      </c>
      <c r="AT762" s="205" t="s">
        <v>166</v>
      </c>
      <c r="AU762" s="205" t="s">
        <v>82</v>
      </c>
      <c r="AY762" s="19" t="s">
        <v>163</v>
      </c>
      <c r="BE762" s="206">
        <f>IF(N762="základní",J762,0)</f>
        <v>0</v>
      </c>
      <c r="BF762" s="206">
        <f>IF(N762="snížená",J762,0)</f>
        <v>0</v>
      </c>
      <c r="BG762" s="206">
        <f>IF(N762="zákl. přenesená",J762,0)</f>
        <v>0</v>
      </c>
      <c r="BH762" s="206">
        <f>IF(N762="sníž. přenesená",J762,0)</f>
        <v>0</v>
      </c>
      <c r="BI762" s="206">
        <f>IF(N762="nulová",J762,0)</f>
        <v>0</v>
      </c>
      <c r="BJ762" s="19" t="s">
        <v>80</v>
      </c>
      <c r="BK762" s="206">
        <f>ROUND(I762*H762,2)</f>
        <v>0</v>
      </c>
      <c r="BL762" s="19" t="s">
        <v>275</v>
      </c>
      <c r="BM762" s="205" t="s">
        <v>917</v>
      </c>
    </row>
    <row r="763" spans="1:65" s="13" customFormat="1" ht="11.25">
      <c r="B763" s="207"/>
      <c r="C763" s="208"/>
      <c r="D763" s="209" t="s">
        <v>173</v>
      </c>
      <c r="E763" s="210" t="s">
        <v>20</v>
      </c>
      <c r="F763" s="211" t="s">
        <v>252</v>
      </c>
      <c r="G763" s="208"/>
      <c r="H763" s="210" t="s">
        <v>20</v>
      </c>
      <c r="I763" s="212"/>
      <c r="J763" s="208"/>
      <c r="K763" s="208"/>
      <c r="L763" s="213"/>
      <c r="M763" s="214"/>
      <c r="N763" s="215"/>
      <c r="O763" s="215"/>
      <c r="P763" s="215"/>
      <c r="Q763" s="215"/>
      <c r="R763" s="215"/>
      <c r="S763" s="215"/>
      <c r="T763" s="216"/>
      <c r="AT763" s="217" t="s">
        <v>173</v>
      </c>
      <c r="AU763" s="217" t="s">
        <v>82</v>
      </c>
      <c r="AV763" s="13" t="s">
        <v>80</v>
      </c>
      <c r="AW763" s="13" t="s">
        <v>34</v>
      </c>
      <c r="AX763" s="13" t="s">
        <v>73</v>
      </c>
      <c r="AY763" s="217" t="s">
        <v>163</v>
      </c>
    </row>
    <row r="764" spans="1:65" s="13" customFormat="1" ht="11.25">
      <c r="B764" s="207"/>
      <c r="C764" s="208"/>
      <c r="D764" s="209" t="s">
        <v>173</v>
      </c>
      <c r="E764" s="210" t="s">
        <v>20</v>
      </c>
      <c r="F764" s="211" t="s">
        <v>532</v>
      </c>
      <c r="G764" s="208"/>
      <c r="H764" s="210" t="s">
        <v>20</v>
      </c>
      <c r="I764" s="212"/>
      <c r="J764" s="208"/>
      <c r="K764" s="208"/>
      <c r="L764" s="213"/>
      <c r="M764" s="214"/>
      <c r="N764" s="215"/>
      <c r="O764" s="215"/>
      <c r="P764" s="215"/>
      <c r="Q764" s="215"/>
      <c r="R764" s="215"/>
      <c r="S764" s="215"/>
      <c r="T764" s="216"/>
      <c r="AT764" s="217" t="s">
        <v>173</v>
      </c>
      <c r="AU764" s="217" t="s">
        <v>82</v>
      </c>
      <c r="AV764" s="13" t="s">
        <v>80</v>
      </c>
      <c r="AW764" s="13" t="s">
        <v>34</v>
      </c>
      <c r="AX764" s="13" t="s">
        <v>73</v>
      </c>
      <c r="AY764" s="217" t="s">
        <v>163</v>
      </c>
    </row>
    <row r="765" spans="1:65" s="14" customFormat="1" ht="11.25">
      <c r="B765" s="218"/>
      <c r="C765" s="219"/>
      <c r="D765" s="209" t="s">
        <v>173</v>
      </c>
      <c r="E765" s="220" t="s">
        <v>20</v>
      </c>
      <c r="F765" s="221" t="s">
        <v>533</v>
      </c>
      <c r="G765" s="219"/>
      <c r="H765" s="222">
        <v>24.5</v>
      </c>
      <c r="I765" s="223"/>
      <c r="J765" s="219"/>
      <c r="K765" s="219"/>
      <c r="L765" s="224"/>
      <c r="M765" s="225"/>
      <c r="N765" s="226"/>
      <c r="O765" s="226"/>
      <c r="P765" s="226"/>
      <c r="Q765" s="226"/>
      <c r="R765" s="226"/>
      <c r="S765" s="226"/>
      <c r="T765" s="227"/>
      <c r="AT765" s="228" t="s">
        <v>173</v>
      </c>
      <c r="AU765" s="228" t="s">
        <v>82</v>
      </c>
      <c r="AV765" s="14" t="s">
        <v>82</v>
      </c>
      <c r="AW765" s="14" t="s">
        <v>34</v>
      </c>
      <c r="AX765" s="14" t="s">
        <v>80</v>
      </c>
      <c r="AY765" s="228" t="s">
        <v>163</v>
      </c>
    </row>
    <row r="766" spans="1:65" s="2" customFormat="1" ht="14.45" customHeight="1">
      <c r="A766" s="36"/>
      <c r="B766" s="37"/>
      <c r="C766" s="243" t="s">
        <v>918</v>
      </c>
      <c r="D766" s="243" t="s">
        <v>214</v>
      </c>
      <c r="E766" s="244" t="s">
        <v>919</v>
      </c>
      <c r="F766" s="245" t="s">
        <v>920</v>
      </c>
      <c r="G766" s="246" t="s">
        <v>185</v>
      </c>
      <c r="H766" s="247">
        <v>28.175000000000001</v>
      </c>
      <c r="I766" s="248"/>
      <c r="J766" s="249">
        <f>ROUND(I766*H766,2)</f>
        <v>0</v>
      </c>
      <c r="K766" s="245" t="s">
        <v>20</v>
      </c>
      <c r="L766" s="250"/>
      <c r="M766" s="251" t="s">
        <v>20</v>
      </c>
      <c r="N766" s="252" t="s">
        <v>44</v>
      </c>
      <c r="O766" s="66"/>
      <c r="P766" s="203">
        <f>O766*H766</f>
        <v>0</v>
      </c>
      <c r="Q766" s="203">
        <v>0</v>
      </c>
      <c r="R766" s="203">
        <f>Q766*H766</f>
        <v>0</v>
      </c>
      <c r="S766" s="203">
        <v>0</v>
      </c>
      <c r="T766" s="204">
        <f>S766*H766</f>
        <v>0</v>
      </c>
      <c r="U766" s="36"/>
      <c r="V766" s="36"/>
      <c r="W766" s="36"/>
      <c r="X766" s="36"/>
      <c r="Y766" s="36"/>
      <c r="Z766" s="36"/>
      <c r="AA766" s="36"/>
      <c r="AB766" s="36"/>
      <c r="AC766" s="36"/>
      <c r="AD766" s="36"/>
      <c r="AE766" s="36"/>
      <c r="AR766" s="205" t="s">
        <v>373</v>
      </c>
      <c r="AT766" s="205" t="s">
        <v>214</v>
      </c>
      <c r="AU766" s="205" t="s">
        <v>82</v>
      </c>
      <c r="AY766" s="19" t="s">
        <v>163</v>
      </c>
      <c r="BE766" s="206">
        <f>IF(N766="základní",J766,0)</f>
        <v>0</v>
      </c>
      <c r="BF766" s="206">
        <f>IF(N766="snížená",J766,0)</f>
        <v>0</v>
      </c>
      <c r="BG766" s="206">
        <f>IF(N766="zákl. přenesená",J766,0)</f>
        <v>0</v>
      </c>
      <c r="BH766" s="206">
        <f>IF(N766="sníž. přenesená",J766,0)</f>
        <v>0</v>
      </c>
      <c r="BI766" s="206">
        <f>IF(N766="nulová",J766,0)</f>
        <v>0</v>
      </c>
      <c r="BJ766" s="19" t="s">
        <v>80</v>
      </c>
      <c r="BK766" s="206">
        <f>ROUND(I766*H766,2)</f>
        <v>0</v>
      </c>
      <c r="BL766" s="19" t="s">
        <v>275</v>
      </c>
      <c r="BM766" s="205" t="s">
        <v>921</v>
      </c>
    </row>
    <row r="767" spans="1:65" s="14" customFormat="1" ht="11.25">
      <c r="B767" s="218"/>
      <c r="C767" s="219"/>
      <c r="D767" s="209" t="s">
        <v>173</v>
      </c>
      <c r="E767" s="219"/>
      <c r="F767" s="221" t="s">
        <v>922</v>
      </c>
      <c r="G767" s="219"/>
      <c r="H767" s="222">
        <v>28.175000000000001</v>
      </c>
      <c r="I767" s="223"/>
      <c r="J767" s="219"/>
      <c r="K767" s="219"/>
      <c r="L767" s="224"/>
      <c r="M767" s="225"/>
      <c r="N767" s="226"/>
      <c r="O767" s="226"/>
      <c r="P767" s="226"/>
      <c r="Q767" s="226"/>
      <c r="R767" s="226"/>
      <c r="S767" s="226"/>
      <c r="T767" s="227"/>
      <c r="AT767" s="228" t="s">
        <v>173</v>
      </c>
      <c r="AU767" s="228" t="s">
        <v>82</v>
      </c>
      <c r="AV767" s="14" t="s">
        <v>82</v>
      </c>
      <c r="AW767" s="14" t="s">
        <v>4</v>
      </c>
      <c r="AX767" s="14" t="s">
        <v>80</v>
      </c>
      <c r="AY767" s="228" t="s">
        <v>163</v>
      </c>
    </row>
    <row r="768" spans="1:65" s="2" customFormat="1" ht="27" customHeight="1">
      <c r="A768" s="36"/>
      <c r="B768" s="37"/>
      <c r="C768" s="194" t="s">
        <v>923</v>
      </c>
      <c r="D768" s="194" t="s">
        <v>166</v>
      </c>
      <c r="E768" s="195" t="s">
        <v>924</v>
      </c>
      <c r="F768" s="196" t="s">
        <v>925</v>
      </c>
      <c r="G768" s="197" t="s">
        <v>207</v>
      </c>
      <c r="H768" s="198">
        <v>0.38600000000000001</v>
      </c>
      <c r="I768" s="199"/>
      <c r="J768" s="200">
        <f>ROUND(I768*H768,2)</f>
        <v>0</v>
      </c>
      <c r="K768" s="196" t="s">
        <v>170</v>
      </c>
      <c r="L768" s="41"/>
      <c r="M768" s="201" t="s">
        <v>20</v>
      </c>
      <c r="N768" s="202" t="s">
        <v>44</v>
      </c>
      <c r="O768" s="66"/>
      <c r="P768" s="203">
        <f>O768*H768</f>
        <v>0</v>
      </c>
      <c r="Q768" s="203">
        <v>0</v>
      </c>
      <c r="R768" s="203">
        <f>Q768*H768</f>
        <v>0</v>
      </c>
      <c r="S768" s="203">
        <v>0</v>
      </c>
      <c r="T768" s="204">
        <f>S768*H768</f>
        <v>0</v>
      </c>
      <c r="U768" s="36"/>
      <c r="V768" s="36"/>
      <c r="W768" s="36"/>
      <c r="X768" s="36"/>
      <c r="Y768" s="36"/>
      <c r="Z768" s="36"/>
      <c r="AA768" s="36"/>
      <c r="AB768" s="36"/>
      <c r="AC768" s="36"/>
      <c r="AD768" s="36"/>
      <c r="AE768" s="36"/>
      <c r="AR768" s="205" t="s">
        <v>275</v>
      </c>
      <c r="AT768" s="205" t="s">
        <v>166</v>
      </c>
      <c r="AU768" s="205" t="s">
        <v>82</v>
      </c>
      <c r="AY768" s="19" t="s">
        <v>163</v>
      </c>
      <c r="BE768" s="206">
        <f>IF(N768="základní",J768,0)</f>
        <v>0</v>
      </c>
      <c r="BF768" s="206">
        <f>IF(N768="snížená",J768,0)</f>
        <v>0</v>
      </c>
      <c r="BG768" s="206">
        <f>IF(N768="zákl. přenesená",J768,0)</f>
        <v>0</v>
      </c>
      <c r="BH768" s="206">
        <f>IF(N768="sníž. přenesená",J768,0)</f>
        <v>0</v>
      </c>
      <c r="BI768" s="206">
        <f>IF(N768="nulová",J768,0)</f>
        <v>0</v>
      </c>
      <c r="BJ768" s="19" t="s">
        <v>80</v>
      </c>
      <c r="BK768" s="206">
        <f>ROUND(I768*H768,2)</f>
        <v>0</v>
      </c>
      <c r="BL768" s="19" t="s">
        <v>275</v>
      </c>
      <c r="BM768" s="205" t="s">
        <v>926</v>
      </c>
    </row>
    <row r="769" spans="1:65" s="2" customFormat="1" ht="87.75">
      <c r="A769" s="36"/>
      <c r="B769" s="37"/>
      <c r="C769" s="38"/>
      <c r="D769" s="209" t="s">
        <v>187</v>
      </c>
      <c r="E769" s="38"/>
      <c r="F769" s="240" t="s">
        <v>927</v>
      </c>
      <c r="G769" s="38"/>
      <c r="H769" s="38"/>
      <c r="I769" s="117"/>
      <c r="J769" s="38"/>
      <c r="K769" s="38"/>
      <c r="L769" s="41"/>
      <c r="M769" s="241"/>
      <c r="N769" s="242"/>
      <c r="O769" s="66"/>
      <c r="P769" s="66"/>
      <c r="Q769" s="66"/>
      <c r="R769" s="66"/>
      <c r="S769" s="66"/>
      <c r="T769" s="67"/>
      <c r="U769" s="36"/>
      <c r="V769" s="36"/>
      <c r="W769" s="36"/>
      <c r="X769" s="36"/>
      <c r="Y769" s="36"/>
      <c r="Z769" s="36"/>
      <c r="AA769" s="36"/>
      <c r="AB769" s="36"/>
      <c r="AC769" s="36"/>
      <c r="AD769" s="36"/>
      <c r="AE769" s="36"/>
      <c r="AT769" s="19" t="s">
        <v>187</v>
      </c>
      <c r="AU769" s="19" t="s">
        <v>82</v>
      </c>
    </row>
    <row r="770" spans="1:65" s="12" customFormat="1" ht="22.9" customHeight="1">
      <c r="B770" s="178"/>
      <c r="C770" s="179"/>
      <c r="D770" s="180" t="s">
        <v>72</v>
      </c>
      <c r="E770" s="192" t="s">
        <v>928</v>
      </c>
      <c r="F770" s="192" t="s">
        <v>929</v>
      </c>
      <c r="G770" s="179"/>
      <c r="H770" s="179"/>
      <c r="I770" s="182"/>
      <c r="J770" s="193">
        <f>BK770</f>
        <v>0</v>
      </c>
      <c r="K770" s="179"/>
      <c r="L770" s="184"/>
      <c r="M770" s="185"/>
      <c r="N770" s="186"/>
      <c r="O770" s="186"/>
      <c r="P770" s="187">
        <f>SUM(P771:P819)</f>
        <v>0</v>
      </c>
      <c r="Q770" s="186"/>
      <c r="R770" s="187">
        <f>SUM(R771:R819)</f>
        <v>8.6000000000000007E-2</v>
      </c>
      <c r="S770" s="186"/>
      <c r="T770" s="188">
        <f>SUM(T771:T819)</f>
        <v>3.1513551399999997</v>
      </c>
      <c r="AR770" s="189" t="s">
        <v>82</v>
      </c>
      <c r="AT770" s="190" t="s">
        <v>72</v>
      </c>
      <c r="AU770" s="190" t="s">
        <v>80</v>
      </c>
      <c r="AY770" s="189" t="s">
        <v>163</v>
      </c>
      <c r="BK770" s="191">
        <f>SUM(BK771:BK819)</f>
        <v>0</v>
      </c>
    </row>
    <row r="771" spans="1:65" s="2" customFormat="1" ht="14.45" customHeight="1">
      <c r="A771" s="36"/>
      <c r="B771" s="37"/>
      <c r="C771" s="194" t="s">
        <v>930</v>
      </c>
      <c r="D771" s="194" t="s">
        <v>166</v>
      </c>
      <c r="E771" s="195" t="s">
        <v>931</v>
      </c>
      <c r="F771" s="196" t="s">
        <v>932</v>
      </c>
      <c r="G771" s="197" t="s">
        <v>185</v>
      </c>
      <c r="H771" s="198">
        <v>271.69400000000002</v>
      </c>
      <c r="I771" s="199"/>
      <c r="J771" s="200">
        <f>ROUND(I771*H771,2)</f>
        <v>0</v>
      </c>
      <c r="K771" s="196" t="s">
        <v>170</v>
      </c>
      <c r="L771" s="41"/>
      <c r="M771" s="201" t="s">
        <v>20</v>
      </c>
      <c r="N771" s="202" t="s">
        <v>44</v>
      </c>
      <c r="O771" s="66"/>
      <c r="P771" s="203">
        <f>O771*H771</f>
        <v>0</v>
      </c>
      <c r="Q771" s="203">
        <v>0</v>
      </c>
      <c r="R771" s="203">
        <f>Q771*H771</f>
        <v>0</v>
      </c>
      <c r="S771" s="203">
        <v>5.0200000000000002E-3</v>
      </c>
      <c r="T771" s="204">
        <f>S771*H771</f>
        <v>1.3639038800000001</v>
      </c>
      <c r="U771" s="36"/>
      <c r="V771" s="36"/>
      <c r="W771" s="36"/>
      <c r="X771" s="36"/>
      <c r="Y771" s="36"/>
      <c r="Z771" s="36"/>
      <c r="AA771" s="36"/>
      <c r="AB771" s="36"/>
      <c r="AC771" s="36"/>
      <c r="AD771" s="36"/>
      <c r="AE771" s="36"/>
      <c r="AR771" s="205" t="s">
        <v>275</v>
      </c>
      <c r="AT771" s="205" t="s">
        <v>166</v>
      </c>
      <c r="AU771" s="205" t="s">
        <v>82</v>
      </c>
      <c r="AY771" s="19" t="s">
        <v>163</v>
      </c>
      <c r="BE771" s="206">
        <f>IF(N771="základní",J771,0)</f>
        <v>0</v>
      </c>
      <c r="BF771" s="206">
        <f>IF(N771="snížená",J771,0)</f>
        <v>0</v>
      </c>
      <c r="BG771" s="206">
        <f>IF(N771="zákl. přenesená",J771,0)</f>
        <v>0</v>
      </c>
      <c r="BH771" s="206">
        <f>IF(N771="sníž. přenesená",J771,0)</f>
        <v>0</v>
      </c>
      <c r="BI771" s="206">
        <f>IF(N771="nulová",J771,0)</f>
        <v>0</v>
      </c>
      <c r="BJ771" s="19" t="s">
        <v>80</v>
      </c>
      <c r="BK771" s="206">
        <f>ROUND(I771*H771,2)</f>
        <v>0</v>
      </c>
      <c r="BL771" s="19" t="s">
        <v>275</v>
      </c>
      <c r="BM771" s="205" t="s">
        <v>933</v>
      </c>
    </row>
    <row r="772" spans="1:65" s="13" customFormat="1" ht="11.25">
      <c r="B772" s="207"/>
      <c r="C772" s="208"/>
      <c r="D772" s="209" t="s">
        <v>173</v>
      </c>
      <c r="E772" s="210" t="s">
        <v>20</v>
      </c>
      <c r="F772" s="211" t="s">
        <v>506</v>
      </c>
      <c r="G772" s="208"/>
      <c r="H772" s="210" t="s">
        <v>20</v>
      </c>
      <c r="I772" s="212"/>
      <c r="J772" s="208"/>
      <c r="K772" s="208"/>
      <c r="L772" s="213"/>
      <c r="M772" s="214"/>
      <c r="N772" s="215"/>
      <c r="O772" s="215"/>
      <c r="P772" s="215"/>
      <c r="Q772" s="215"/>
      <c r="R772" s="215"/>
      <c r="S772" s="215"/>
      <c r="T772" s="216"/>
      <c r="AT772" s="217" t="s">
        <v>173</v>
      </c>
      <c r="AU772" s="217" t="s">
        <v>82</v>
      </c>
      <c r="AV772" s="13" t="s">
        <v>80</v>
      </c>
      <c r="AW772" s="13" t="s">
        <v>34</v>
      </c>
      <c r="AX772" s="13" t="s">
        <v>73</v>
      </c>
      <c r="AY772" s="217" t="s">
        <v>163</v>
      </c>
    </row>
    <row r="773" spans="1:65" s="13" customFormat="1" ht="11.25">
      <c r="B773" s="207"/>
      <c r="C773" s="208"/>
      <c r="D773" s="209" t="s">
        <v>173</v>
      </c>
      <c r="E773" s="210" t="s">
        <v>20</v>
      </c>
      <c r="F773" s="211" t="s">
        <v>934</v>
      </c>
      <c r="G773" s="208"/>
      <c r="H773" s="210" t="s">
        <v>20</v>
      </c>
      <c r="I773" s="212"/>
      <c r="J773" s="208"/>
      <c r="K773" s="208"/>
      <c r="L773" s="213"/>
      <c r="M773" s="214"/>
      <c r="N773" s="215"/>
      <c r="O773" s="215"/>
      <c r="P773" s="215"/>
      <c r="Q773" s="215"/>
      <c r="R773" s="215"/>
      <c r="S773" s="215"/>
      <c r="T773" s="216"/>
      <c r="AT773" s="217" t="s">
        <v>173</v>
      </c>
      <c r="AU773" s="217" t="s">
        <v>82</v>
      </c>
      <c r="AV773" s="13" t="s">
        <v>80</v>
      </c>
      <c r="AW773" s="13" t="s">
        <v>34</v>
      </c>
      <c r="AX773" s="13" t="s">
        <v>73</v>
      </c>
      <c r="AY773" s="217" t="s">
        <v>163</v>
      </c>
    </row>
    <row r="774" spans="1:65" s="14" customFormat="1" ht="11.25">
      <c r="B774" s="218"/>
      <c r="C774" s="219"/>
      <c r="D774" s="209" t="s">
        <v>173</v>
      </c>
      <c r="E774" s="220" t="s">
        <v>20</v>
      </c>
      <c r="F774" s="221" t="s">
        <v>935</v>
      </c>
      <c r="G774" s="219"/>
      <c r="H774" s="222">
        <v>48.569000000000003</v>
      </c>
      <c r="I774" s="223"/>
      <c r="J774" s="219"/>
      <c r="K774" s="219"/>
      <c r="L774" s="224"/>
      <c r="M774" s="225"/>
      <c r="N774" s="226"/>
      <c r="O774" s="226"/>
      <c r="P774" s="226"/>
      <c r="Q774" s="226"/>
      <c r="R774" s="226"/>
      <c r="S774" s="226"/>
      <c r="T774" s="227"/>
      <c r="AT774" s="228" t="s">
        <v>173</v>
      </c>
      <c r="AU774" s="228" t="s">
        <v>82</v>
      </c>
      <c r="AV774" s="14" t="s">
        <v>82</v>
      </c>
      <c r="AW774" s="14" t="s">
        <v>34</v>
      </c>
      <c r="AX774" s="14" t="s">
        <v>73</v>
      </c>
      <c r="AY774" s="228" t="s">
        <v>163</v>
      </c>
    </row>
    <row r="775" spans="1:65" s="14" customFormat="1" ht="11.25">
      <c r="B775" s="218"/>
      <c r="C775" s="219"/>
      <c r="D775" s="209" t="s">
        <v>173</v>
      </c>
      <c r="E775" s="220" t="s">
        <v>20</v>
      </c>
      <c r="F775" s="221" t="s">
        <v>936</v>
      </c>
      <c r="G775" s="219"/>
      <c r="H775" s="222">
        <v>57.667999999999999</v>
      </c>
      <c r="I775" s="223"/>
      <c r="J775" s="219"/>
      <c r="K775" s="219"/>
      <c r="L775" s="224"/>
      <c r="M775" s="225"/>
      <c r="N775" s="226"/>
      <c r="O775" s="226"/>
      <c r="P775" s="226"/>
      <c r="Q775" s="226"/>
      <c r="R775" s="226"/>
      <c r="S775" s="226"/>
      <c r="T775" s="227"/>
      <c r="AT775" s="228" t="s">
        <v>173</v>
      </c>
      <c r="AU775" s="228" t="s">
        <v>82</v>
      </c>
      <c r="AV775" s="14" t="s">
        <v>82</v>
      </c>
      <c r="AW775" s="14" t="s">
        <v>34</v>
      </c>
      <c r="AX775" s="14" t="s">
        <v>73</v>
      </c>
      <c r="AY775" s="228" t="s">
        <v>163</v>
      </c>
    </row>
    <row r="776" spans="1:65" s="16" customFormat="1" ht="11.25">
      <c r="B776" s="253"/>
      <c r="C776" s="254"/>
      <c r="D776" s="209" t="s">
        <v>173</v>
      </c>
      <c r="E776" s="255" t="s">
        <v>20</v>
      </c>
      <c r="F776" s="256" t="s">
        <v>407</v>
      </c>
      <c r="G776" s="254"/>
      <c r="H776" s="257">
        <v>106.23699999999999</v>
      </c>
      <c r="I776" s="258"/>
      <c r="J776" s="254"/>
      <c r="K776" s="254"/>
      <c r="L776" s="259"/>
      <c r="M776" s="260"/>
      <c r="N776" s="261"/>
      <c r="O776" s="261"/>
      <c r="P776" s="261"/>
      <c r="Q776" s="261"/>
      <c r="R776" s="261"/>
      <c r="S776" s="261"/>
      <c r="T776" s="262"/>
      <c r="AT776" s="263" t="s">
        <v>173</v>
      </c>
      <c r="AU776" s="263" t="s">
        <v>82</v>
      </c>
      <c r="AV776" s="16" t="s">
        <v>164</v>
      </c>
      <c r="AW776" s="16" t="s">
        <v>34</v>
      </c>
      <c r="AX776" s="16" t="s">
        <v>73</v>
      </c>
      <c r="AY776" s="263" t="s">
        <v>163</v>
      </c>
    </row>
    <row r="777" spans="1:65" s="13" customFormat="1" ht="11.25">
      <c r="B777" s="207"/>
      <c r="C777" s="208"/>
      <c r="D777" s="209" t="s">
        <v>173</v>
      </c>
      <c r="E777" s="210" t="s">
        <v>20</v>
      </c>
      <c r="F777" s="211" t="s">
        <v>280</v>
      </c>
      <c r="G777" s="208"/>
      <c r="H777" s="210" t="s">
        <v>20</v>
      </c>
      <c r="I777" s="212"/>
      <c r="J777" s="208"/>
      <c r="K777" s="208"/>
      <c r="L777" s="213"/>
      <c r="M777" s="214"/>
      <c r="N777" s="215"/>
      <c r="O777" s="215"/>
      <c r="P777" s="215"/>
      <c r="Q777" s="215"/>
      <c r="R777" s="215"/>
      <c r="S777" s="215"/>
      <c r="T777" s="216"/>
      <c r="AT777" s="217" t="s">
        <v>173</v>
      </c>
      <c r="AU777" s="217" t="s">
        <v>82</v>
      </c>
      <c r="AV777" s="13" t="s">
        <v>80</v>
      </c>
      <c r="AW777" s="13" t="s">
        <v>34</v>
      </c>
      <c r="AX777" s="13" t="s">
        <v>73</v>
      </c>
      <c r="AY777" s="217" t="s">
        <v>163</v>
      </c>
    </row>
    <row r="778" spans="1:65" s="13" customFormat="1" ht="11.25">
      <c r="B778" s="207"/>
      <c r="C778" s="208"/>
      <c r="D778" s="209" t="s">
        <v>173</v>
      </c>
      <c r="E778" s="210" t="s">
        <v>20</v>
      </c>
      <c r="F778" s="211" t="s">
        <v>281</v>
      </c>
      <c r="G778" s="208"/>
      <c r="H778" s="210" t="s">
        <v>20</v>
      </c>
      <c r="I778" s="212"/>
      <c r="J778" s="208"/>
      <c r="K778" s="208"/>
      <c r="L778" s="213"/>
      <c r="M778" s="214"/>
      <c r="N778" s="215"/>
      <c r="O778" s="215"/>
      <c r="P778" s="215"/>
      <c r="Q778" s="215"/>
      <c r="R778" s="215"/>
      <c r="S778" s="215"/>
      <c r="T778" s="216"/>
      <c r="AT778" s="217" t="s">
        <v>173</v>
      </c>
      <c r="AU778" s="217" t="s">
        <v>82</v>
      </c>
      <c r="AV778" s="13" t="s">
        <v>80</v>
      </c>
      <c r="AW778" s="13" t="s">
        <v>34</v>
      </c>
      <c r="AX778" s="13" t="s">
        <v>73</v>
      </c>
      <c r="AY778" s="217" t="s">
        <v>163</v>
      </c>
    </row>
    <row r="779" spans="1:65" s="14" customFormat="1" ht="11.25">
      <c r="B779" s="218"/>
      <c r="C779" s="219"/>
      <c r="D779" s="209" t="s">
        <v>173</v>
      </c>
      <c r="E779" s="220" t="s">
        <v>20</v>
      </c>
      <c r="F779" s="221" t="s">
        <v>937</v>
      </c>
      <c r="G779" s="219"/>
      <c r="H779" s="222">
        <v>100.67400000000001</v>
      </c>
      <c r="I779" s="223"/>
      <c r="J779" s="219"/>
      <c r="K779" s="219"/>
      <c r="L779" s="224"/>
      <c r="M779" s="225"/>
      <c r="N779" s="226"/>
      <c r="O779" s="226"/>
      <c r="P779" s="226"/>
      <c r="Q779" s="226"/>
      <c r="R779" s="226"/>
      <c r="S779" s="226"/>
      <c r="T779" s="227"/>
      <c r="AT779" s="228" t="s">
        <v>173</v>
      </c>
      <c r="AU779" s="228" t="s">
        <v>82</v>
      </c>
      <c r="AV779" s="14" t="s">
        <v>82</v>
      </c>
      <c r="AW779" s="14" t="s">
        <v>34</v>
      </c>
      <c r="AX779" s="14" t="s">
        <v>73</v>
      </c>
      <c r="AY779" s="228" t="s">
        <v>163</v>
      </c>
    </row>
    <row r="780" spans="1:65" s="14" customFormat="1" ht="11.25">
      <c r="B780" s="218"/>
      <c r="C780" s="219"/>
      <c r="D780" s="209" t="s">
        <v>173</v>
      </c>
      <c r="E780" s="220" t="s">
        <v>20</v>
      </c>
      <c r="F780" s="221" t="s">
        <v>938</v>
      </c>
      <c r="G780" s="219"/>
      <c r="H780" s="222">
        <v>35.674999999999997</v>
      </c>
      <c r="I780" s="223"/>
      <c r="J780" s="219"/>
      <c r="K780" s="219"/>
      <c r="L780" s="224"/>
      <c r="M780" s="225"/>
      <c r="N780" s="226"/>
      <c r="O780" s="226"/>
      <c r="P780" s="226"/>
      <c r="Q780" s="226"/>
      <c r="R780" s="226"/>
      <c r="S780" s="226"/>
      <c r="T780" s="227"/>
      <c r="AT780" s="228" t="s">
        <v>173</v>
      </c>
      <c r="AU780" s="228" t="s">
        <v>82</v>
      </c>
      <c r="AV780" s="14" t="s">
        <v>82</v>
      </c>
      <c r="AW780" s="14" t="s">
        <v>34</v>
      </c>
      <c r="AX780" s="14" t="s">
        <v>73</v>
      </c>
      <c r="AY780" s="228" t="s">
        <v>163</v>
      </c>
    </row>
    <row r="781" spans="1:65" s="14" customFormat="1" ht="11.25">
      <c r="B781" s="218"/>
      <c r="C781" s="219"/>
      <c r="D781" s="209" t="s">
        <v>173</v>
      </c>
      <c r="E781" s="220" t="s">
        <v>20</v>
      </c>
      <c r="F781" s="221" t="s">
        <v>325</v>
      </c>
      <c r="G781" s="219"/>
      <c r="H781" s="222">
        <v>-17.64</v>
      </c>
      <c r="I781" s="223"/>
      <c r="J781" s="219"/>
      <c r="K781" s="219"/>
      <c r="L781" s="224"/>
      <c r="M781" s="225"/>
      <c r="N781" s="226"/>
      <c r="O781" s="226"/>
      <c r="P781" s="226"/>
      <c r="Q781" s="226"/>
      <c r="R781" s="226"/>
      <c r="S781" s="226"/>
      <c r="T781" s="227"/>
      <c r="AT781" s="228" t="s">
        <v>173</v>
      </c>
      <c r="AU781" s="228" t="s">
        <v>82</v>
      </c>
      <c r="AV781" s="14" t="s">
        <v>82</v>
      </c>
      <c r="AW781" s="14" t="s">
        <v>34</v>
      </c>
      <c r="AX781" s="14" t="s">
        <v>73</v>
      </c>
      <c r="AY781" s="228" t="s">
        <v>163</v>
      </c>
    </row>
    <row r="782" spans="1:65" s="14" customFormat="1" ht="11.25">
      <c r="B782" s="218"/>
      <c r="C782" s="219"/>
      <c r="D782" s="209" t="s">
        <v>173</v>
      </c>
      <c r="E782" s="220" t="s">
        <v>20</v>
      </c>
      <c r="F782" s="221" t="s">
        <v>939</v>
      </c>
      <c r="G782" s="219"/>
      <c r="H782" s="222">
        <v>23.783000000000001</v>
      </c>
      <c r="I782" s="223"/>
      <c r="J782" s="219"/>
      <c r="K782" s="219"/>
      <c r="L782" s="224"/>
      <c r="M782" s="225"/>
      <c r="N782" s="226"/>
      <c r="O782" s="226"/>
      <c r="P782" s="226"/>
      <c r="Q782" s="226"/>
      <c r="R782" s="226"/>
      <c r="S782" s="226"/>
      <c r="T782" s="227"/>
      <c r="AT782" s="228" t="s">
        <v>173</v>
      </c>
      <c r="AU782" s="228" t="s">
        <v>82</v>
      </c>
      <c r="AV782" s="14" t="s">
        <v>82</v>
      </c>
      <c r="AW782" s="14" t="s">
        <v>34</v>
      </c>
      <c r="AX782" s="14" t="s">
        <v>73</v>
      </c>
      <c r="AY782" s="228" t="s">
        <v>163</v>
      </c>
    </row>
    <row r="783" spans="1:65" s="14" customFormat="1" ht="11.25">
      <c r="B783" s="218"/>
      <c r="C783" s="219"/>
      <c r="D783" s="209" t="s">
        <v>173</v>
      </c>
      <c r="E783" s="220" t="s">
        <v>20</v>
      </c>
      <c r="F783" s="221" t="s">
        <v>940</v>
      </c>
      <c r="G783" s="219"/>
      <c r="H783" s="222">
        <v>20.655000000000001</v>
      </c>
      <c r="I783" s="223"/>
      <c r="J783" s="219"/>
      <c r="K783" s="219"/>
      <c r="L783" s="224"/>
      <c r="M783" s="225"/>
      <c r="N783" s="226"/>
      <c r="O783" s="226"/>
      <c r="P783" s="226"/>
      <c r="Q783" s="226"/>
      <c r="R783" s="226"/>
      <c r="S783" s="226"/>
      <c r="T783" s="227"/>
      <c r="AT783" s="228" t="s">
        <v>173</v>
      </c>
      <c r="AU783" s="228" t="s">
        <v>82</v>
      </c>
      <c r="AV783" s="14" t="s">
        <v>82</v>
      </c>
      <c r="AW783" s="14" t="s">
        <v>34</v>
      </c>
      <c r="AX783" s="14" t="s">
        <v>73</v>
      </c>
      <c r="AY783" s="228" t="s">
        <v>163</v>
      </c>
    </row>
    <row r="784" spans="1:65" s="14" customFormat="1" ht="11.25">
      <c r="B784" s="218"/>
      <c r="C784" s="219"/>
      <c r="D784" s="209" t="s">
        <v>173</v>
      </c>
      <c r="E784" s="220" t="s">
        <v>20</v>
      </c>
      <c r="F784" s="221" t="s">
        <v>262</v>
      </c>
      <c r="G784" s="219"/>
      <c r="H784" s="222">
        <v>-1.47</v>
      </c>
      <c r="I784" s="223"/>
      <c r="J784" s="219"/>
      <c r="K784" s="219"/>
      <c r="L784" s="224"/>
      <c r="M784" s="225"/>
      <c r="N784" s="226"/>
      <c r="O784" s="226"/>
      <c r="P784" s="226"/>
      <c r="Q784" s="226"/>
      <c r="R784" s="226"/>
      <c r="S784" s="226"/>
      <c r="T784" s="227"/>
      <c r="AT784" s="228" t="s">
        <v>173</v>
      </c>
      <c r="AU784" s="228" t="s">
        <v>82</v>
      </c>
      <c r="AV784" s="14" t="s">
        <v>82</v>
      </c>
      <c r="AW784" s="14" t="s">
        <v>34</v>
      </c>
      <c r="AX784" s="14" t="s">
        <v>73</v>
      </c>
      <c r="AY784" s="228" t="s">
        <v>163</v>
      </c>
    </row>
    <row r="785" spans="1:65" s="14" customFormat="1" ht="11.25">
      <c r="B785" s="218"/>
      <c r="C785" s="219"/>
      <c r="D785" s="209" t="s">
        <v>173</v>
      </c>
      <c r="E785" s="220" t="s">
        <v>20</v>
      </c>
      <c r="F785" s="221" t="s">
        <v>941</v>
      </c>
      <c r="G785" s="219"/>
      <c r="H785" s="222">
        <v>5.25</v>
      </c>
      <c r="I785" s="223"/>
      <c r="J785" s="219"/>
      <c r="K785" s="219"/>
      <c r="L785" s="224"/>
      <c r="M785" s="225"/>
      <c r="N785" s="226"/>
      <c r="O785" s="226"/>
      <c r="P785" s="226"/>
      <c r="Q785" s="226"/>
      <c r="R785" s="226"/>
      <c r="S785" s="226"/>
      <c r="T785" s="227"/>
      <c r="AT785" s="228" t="s">
        <v>173</v>
      </c>
      <c r="AU785" s="228" t="s">
        <v>82</v>
      </c>
      <c r="AV785" s="14" t="s">
        <v>82</v>
      </c>
      <c r="AW785" s="14" t="s">
        <v>34</v>
      </c>
      <c r="AX785" s="14" t="s">
        <v>73</v>
      </c>
      <c r="AY785" s="228" t="s">
        <v>163</v>
      </c>
    </row>
    <row r="786" spans="1:65" s="14" customFormat="1" ht="11.25">
      <c r="B786" s="218"/>
      <c r="C786" s="219"/>
      <c r="D786" s="209" t="s">
        <v>173</v>
      </c>
      <c r="E786" s="220" t="s">
        <v>20</v>
      </c>
      <c r="F786" s="221" t="s">
        <v>262</v>
      </c>
      <c r="G786" s="219"/>
      <c r="H786" s="222">
        <v>-1.47</v>
      </c>
      <c r="I786" s="223"/>
      <c r="J786" s="219"/>
      <c r="K786" s="219"/>
      <c r="L786" s="224"/>
      <c r="M786" s="225"/>
      <c r="N786" s="226"/>
      <c r="O786" s="226"/>
      <c r="P786" s="226"/>
      <c r="Q786" s="226"/>
      <c r="R786" s="226"/>
      <c r="S786" s="226"/>
      <c r="T786" s="227"/>
      <c r="AT786" s="228" t="s">
        <v>173</v>
      </c>
      <c r="AU786" s="228" t="s">
        <v>82</v>
      </c>
      <c r="AV786" s="14" t="s">
        <v>82</v>
      </c>
      <c r="AW786" s="14" t="s">
        <v>34</v>
      </c>
      <c r="AX786" s="14" t="s">
        <v>73</v>
      </c>
      <c r="AY786" s="228" t="s">
        <v>163</v>
      </c>
    </row>
    <row r="787" spans="1:65" s="16" customFormat="1" ht="11.25">
      <c r="B787" s="253"/>
      <c r="C787" s="254"/>
      <c r="D787" s="209" t="s">
        <v>173</v>
      </c>
      <c r="E787" s="255" t="s">
        <v>20</v>
      </c>
      <c r="F787" s="256" t="s">
        <v>407</v>
      </c>
      <c r="G787" s="254"/>
      <c r="H787" s="257">
        <v>165.45699999999999</v>
      </c>
      <c r="I787" s="258"/>
      <c r="J787" s="254"/>
      <c r="K787" s="254"/>
      <c r="L787" s="259"/>
      <c r="M787" s="260"/>
      <c r="N787" s="261"/>
      <c r="O787" s="261"/>
      <c r="P787" s="261"/>
      <c r="Q787" s="261"/>
      <c r="R787" s="261"/>
      <c r="S787" s="261"/>
      <c r="T787" s="262"/>
      <c r="AT787" s="263" t="s">
        <v>173</v>
      </c>
      <c r="AU787" s="263" t="s">
        <v>82</v>
      </c>
      <c r="AV787" s="16" t="s">
        <v>164</v>
      </c>
      <c r="AW787" s="16" t="s">
        <v>34</v>
      </c>
      <c r="AX787" s="16" t="s">
        <v>73</v>
      </c>
      <c r="AY787" s="263" t="s">
        <v>163</v>
      </c>
    </row>
    <row r="788" spans="1:65" s="15" customFormat="1" ht="11.25">
      <c r="B788" s="229"/>
      <c r="C788" s="230"/>
      <c r="D788" s="209" t="s">
        <v>173</v>
      </c>
      <c r="E788" s="231" t="s">
        <v>20</v>
      </c>
      <c r="F788" s="232" t="s">
        <v>178</v>
      </c>
      <c r="G788" s="230"/>
      <c r="H788" s="233">
        <v>271.69399999999996</v>
      </c>
      <c r="I788" s="234"/>
      <c r="J788" s="230"/>
      <c r="K788" s="230"/>
      <c r="L788" s="235"/>
      <c r="M788" s="236"/>
      <c r="N788" s="237"/>
      <c r="O788" s="237"/>
      <c r="P788" s="237"/>
      <c r="Q788" s="237"/>
      <c r="R788" s="237"/>
      <c r="S788" s="237"/>
      <c r="T788" s="238"/>
      <c r="AT788" s="239" t="s">
        <v>173</v>
      </c>
      <c r="AU788" s="239" t="s">
        <v>82</v>
      </c>
      <c r="AV788" s="15" t="s">
        <v>171</v>
      </c>
      <c r="AW788" s="15" t="s">
        <v>34</v>
      </c>
      <c r="AX788" s="15" t="s">
        <v>80</v>
      </c>
      <c r="AY788" s="239" t="s">
        <v>163</v>
      </c>
    </row>
    <row r="789" spans="1:65" s="2" customFormat="1" ht="14.45" customHeight="1">
      <c r="A789" s="36"/>
      <c r="B789" s="37"/>
      <c r="C789" s="194" t="s">
        <v>942</v>
      </c>
      <c r="D789" s="194" t="s">
        <v>166</v>
      </c>
      <c r="E789" s="195" t="s">
        <v>943</v>
      </c>
      <c r="F789" s="196" t="s">
        <v>944</v>
      </c>
      <c r="G789" s="197" t="s">
        <v>245</v>
      </c>
      <c r="H789" s="198">
        <v>515.66399999999999</v>
      </c>
      <c r="I789" s="199"/>
      <c r="J789" s="200">
        <f>ROUND(I789*H789,2)</f>
        <v>0</v>
      </c>
      <c r="K789" s="196" t="s">
        <v>170</v>
      </c>
      <c r="L789" s="41"/>
      <c r="M789" s="201" t="s">
        <v>20</v>
      </c>
      <c r="N789" s="202" t="s">
        <v>44</v>
      </c>
      <c r="O789" s="66"/>
      <c r="P789" s="203">
        <f>O789*H789</f>
        <v>0</v>
      </c>
      <c r="Q789" s="203">
        <v>0</v>
      </c>
      <c r="R789" s="203">
        <f>Q789*H789</f>
        <v>0</v>
      </c>
      <c r="S789" s="203">
        <v>1.24E-3</v>
      </c>
      <c r="T789" s="204">
        <f>S789*H789</f>
        <v>0.63942336</v>
      </c>
      <c r="U789" s="36"/>
      <c r="V789" s="36"/>
      <c r="W789" s="36"/>
      <c r="X789" s="36"/>
      <c r="Y789" s="36"/>
      <c r="Z789" s="36"/>
      <c r="AA789" s="36"/>
      <c r="AB789" s="36"/>
      <c r="AC789" s="36"/>
      <c r="AD789" s="36"/>
      <c r="AE789" s="36"/>
      <c r="AR789" s="205" t="s">
        <v>275</v>
      </c>
      <c r="AT789" s="205" t="s">
        <v>166</v>
      </c>
      <c r="AU789" s="205" t="s">
        <v>82</v>
      </c>
      <c r="AY789" s="19" t="s">
        <v>163</v>
      </c>
      <c r="BE789" s="206">
        <f>IF(N789="základní",J789,0)</f>
        <v>0</v>
      </c>
      <c r="BF789" s="206">
        <f>IF(N789="snížená",J789,0)</f>
        <v>0</v>
      </c>
      <c r="BG789" s="206">
        <f>IF(N789="zákl. přenesená",J789,0)</f>
        <v>0</v>
      </c>
      <c r="BH789" s="206">
        <f>IF(N789="sníž. přenesená",J789,0)</f>
        <v>0</v>
      </c>
      <c r="BI789" s="206">
        <f>IF(N789="nulová",J789,0)</f>
        <v>0</v>
      </c>
      <c r="BJ789" s="19" t="s">
        <v>80</v>
      </c>
      <c r="BK789" s="206">
        <f>ROUND(I789*H789,2)</f>
        <v>0</v>
      </c>
      <c r="BL789" s="19" t="s">
        <v>275</v>
      </c>
      <c r="BM789" s="205" t="s">
        <v>945</v>
      </c>
    </row>
    <row r="790" spans="1:65" s="13" customFormat="1" ht="11.25">
      <c r="B790" s="207"/>
      <c r="C790" s="208"/>
      <c r="D790" s="209" t="s">
        <v>173</v>
      </c>
      <c r="E790" s="210" t="s">
        <v>20</v>
      </c>
      <c r="F790" s="211" t="s">
        <v>946</v>
      </c>
      <c r="G790" s="208"/>
      <c r="H790" s="210" t="s">
        <v>20</v>
      </c>
      <c r="I790" s="212"/>
      <c r="J790" s="208"/>
      <c r="K790" s="208"/>
      <c r="L790" s="213"/>
      <c r="M790" s="214"/>
      <c r="N790" s="215"/>
      <c r="O790" s="215"/>
      <c r="P790" s="215"/>
      <c r="Q790" s="215"/>
      <c r="R790" s="215"/>
      <c r="S790" s="215"/>
      <c r="T790" s="216"/>
      <c r="AT790" s="217" t="s">
        <v>173</v>
      </c>
      <c r="AU790" s="217" t="s">
        <v>82</v>
      </c>
      <c r="AV790" s="13" t="s">
        <v>80</v>
      </c>
      <c r="AW790" s="13" t="s">
        <v>34</v>
      </c>
      <c r="AX790" s="13" t="s">
        <v>73</v>
      </c>
      <c r="AY790" s="217" t="s">
        <v>163</v>
      </c>
    </row>
    <row r="791" spans="1:65" s="14" customFormat="1" ht="11.25">
      <c r="B791" s="218"/>
      <c r="C791" s="219"/>
      <c r="D791" s="209" t="s">
        <v>173</v>
      </c>
      <c r="E791" s="220" t="s">
        <v>20</v>
      </c>
      <c r="F791" s="221" t="s">
        <v>947</v>
      </c>
      <c r="G791" s="219"/>
      <c r="H791" s="222">
        <v>515.66399999999999</v>
      </c>
      <c r="I791" s="223"/>
      <c r="J791" s="219"/>
      <c r="K791" s="219"/>
      <c r="L791" s="224"/>
      <c r="M791" s="225"/>
      <c r="N791" s="226"/>
      <c r="O791" s="226"/>
      <c r="P791" s="226"/>
      <c r="Q791" s="226"/>
      <c r="R791" s="226"/>
      <c r="S791" s="226"/>
      <c r="T791" s="227"/>
      <c r="AT791" s="228" t="s">
        <v>173</v>
      </c>
      <c r="AU791" s="228" t="s">
        <v>82</v>
      </c>
      <c r="AV791" s="14" t="s">
        <v>82</v>
      </c>
      <c r="AW791" s="14" t="s">
        <v>34</v>
      </c>
      <c r="AX791" s="14" t="s">
        <v>80</v>
      </c>
      <c r="AY791" s="228" t="s">
        <v>163</v>
      </c>
    </row>
    <row r="792" spans="1:65" s="2" customFormat="1" ht="14.45" customHeight="1">
      <c r="A792" s="36"/>
      <c r="B792" s="37"/>
      <c r="C792" s="194" t="s">
        <v>948</v>
      </c>
      <c r="D792" s="194" t="s">
        <v>166</v>
      </c>
      <c r="E792" s="195" t="s">
        <v>949</v>
      </c>
      <c r="F792" s="196" t="s">
        <v>950</v>
      </c>
      <c r="G792" s="197" t="s">
        <v>185</v>
      </c>
      <c r="H792" s="198">
        <v>26.25</v>
      </c>
      <c r="I792" s="199"/>
      <c r="J792" s="200">
        <f>ROUND(I792*H792,2)</f>
        <v>0</v>
      </c>
      <c r="K792" s="196" t="s">
        <v>170</v>
      </c>
      <c r="L792" s="41"/>
      <c r="M792" s="201" t="s">
        <v>20</v>
      </c>
      <c r="N792" s="202" t="s">
        <v>44</v>
      </c>
      <c r="O792" s="66"/>
      <c r="P792" s="203">
        <f>O792*H792</f>
        <v>0</v>
      </c>
      <c r="Q792" s="203">
        <v>0</v>
      </c>
      <c r="R792" s="203">
        <f>Q792*H792</f>
        <v>0</v>
      </c>
      <c r="S792" s="203">
        <v>5.9100000000000003E-3</v>
      </c>
      <c r="T792" s="204">
        <f>S792*H792</f>
        <v>0.15513750000000001</v>
      </c>
      <c r="U792" s="36"/>
      <c r="V792" s="36"/>
      <c r="W792" s="36"/>
      <c r="X792" s="36"/>
      <c r="Y792" s="36"/>
      <c r="Z792" s="36"/>
      <c r="AA792" s="36"/>
      <c r="AB792" s="36"/>
      <c r="AC792" s="36"/>
      <c r="AD792" s="36"/>
      <c r="AE792" s="36"/>
      <c r="AR792" s="205" t="s">
        <v>275</v>
      </c>
      <c r="AT792" s="205" t="s">
        <v>166</v>
      </c>
      <c r="AU792" s="205" t="s">
        <v>82</v>
      </c>
      <c r="AY792" s="19" t="s">
        <v>163</v>
      </c>
      <c r="BE792" s="206">
        <f>IF(N792="základní",J792,0)</f>
        <v>0</v>
      </c>
      <c r="BF792" s="206">
        <f>IF(N792="snížená",J792,0)</f>
        <v>0</v>
      </c>
      <c r="BG792" s="206">
        <f>IF(N792="zákl. přenesená",J792,0)</f>
        <v>0</v>
      </c>
      <c r="BH792" s="206">
        <f>IF(N792="sníž. přenesená",J792,0)</f>
        <v>0</v>
      </c>
      <c r="BI792" s="206">
        <f>IF(N792="nulová",J792,0)</f>
        <v>0</v>
      </c>
      <c r="BJ792" s="19" t="s">
        <v>80</v>
      </c>
      <c r="BK792" s="206">
        <f>ROUND(I792*H792,2)</f>
        <v>0</v>
      </c>
      <c r="BL792" s="19" t="s">
        <v>275</v>
      </c>
      <c r="BM792" s="205" t="s">
        <v>951</v>
      </c>
    </row>
    <row r="793" spans="1:65" s="2" customFormat="1" ht="29.25">
      <c r="A793" s="36"/>
      <c r="B793" s="37"/>
      <c r="C793" s="38"/>
      <c r="D793" s="209" t="s">
        <v>187</v>
      </c>
      <c r="E793" s="38"/>
      <c r="F793" s="240" t="s">
        <v>952</v>
      </c>
      <c r="G793" s="38"/>
      <c r="H793" s="38"/>
      <c r="I793" s="117"/>
      <c r="J793" s="38"/>
      <c r="K793" s="38"/>
      <c r="L793" s="41"/>
      <c r="M793" s="241"/>
      <c r="N793" s="242"/>
      <c r="O793" s="66"/>
      <c r="P793" s="66"/>
      <c r="Q793" s="66"/>
      <c r="R793" s="66"/>
      <c r="S793" s="66"/>
      <c r="T793" s="67"/>
      <c r="U793" s="36"/>
      <c r="V793" s="36"/>
      <c r="W793" s="36"/>
      <c r="X793" s="36"/>
      <c r="Y793" s="36"/>
      <c r="Z793" s="36"/>
      <c r="AA793" s="36"/>
      <c r="AB793" s="36"/>
      <c r="AC793" s="36"/>
      <c r="AD793" s="36"/>
      <c r="AE793" s="36"/>
      <c r="AT793" s="19" t="s">
        <v>187</v>
      </c>
      <c r="AU793" s="19" t="s">
        <v>82</v>
      </c>
    </row>
    <row r="794" spans="1:65" s="13" customFormat="1" ht="11.25">
      <c r="B794" s="207"/>
      <c r="C794" s="208"/>
      <c r="D794" s="209" t="s">
        <v>173</v>
      </c>
      <c r="E794" s="210" t="s">
        <v>20</v>
      </c>
      <c r="F794" s="211" t="s">
        <v>280</v>
      </c>
      <c r="G794" s="208"/>
      <c r="H794" s="210" t="s">
        <v>20</v>
      </c>
      <c r="I794" s="212"/>
      <c r="J794" s="208"/>
      <c r="K794" s="208"/>
      <c r="L794" s="213"/>
      <c r="M794" s="214"/>
      <c r="N794" s="215"/>
      <c r="O794" s="215"/>
      <c r="P794" s="215"/>
      <c r="Q794" s="215"/>
      <c r="R794" s="215"/>
      <c r="S794" s="215"/>
      <c r="T794" s="216"/>
      <c r="AT794" s="217" t="s">
        <v>173</v>
      </c>
      <c r="AU794" s="217" t="s">
        <v>82</v>
      </c>
      <c r="AV794" s="13" t="s">
        <v>80</v>
      </c>
      <c r="AW794" s="13" t="s">
        <v>34</v>
      </c>
      <c r="AX794" s="13" t="s">
        <v>73</v>
      </c>
      <c r="AY794" s="217" t="s">
        <v>163</v>
      </c>
    </row>
    <row r="795" spans="1:65" s="13" customFormat="1" ht="11.25">
      <c r="B795" s="207"/>
      <c r="C795" s="208"/>
      <c r="D795" s="209" t="s">
        <v>173</v>
      </c>
      <c r="E795" s="210" t="s">
        <v>20</v>
      </c>
      <c r="F795" s="211" t="s">
        <v>953</v>
      </c>
      <c r="G795" s="208"/>
      <c r="H795" s="210" t="s">
        <v>20</v>
      </c>
      <c r="I795" s="212"/>
      <c r="J795" s="208"/>
      <c r="K795" s="208"/>
      <c r="L795" s="213"/>
      <c r="M795" s="214"/>
      <c r="N795" s="215"/>
      <c r="O795" s="215"/>
      <c r="P795" s="215"/>
      <c r="Q795" s="215"/>
      <c r="R795" s="215"/>
      <c r="S795" s="215"/>
      <c r="T795" s="216"/>
      <c r="AT795" s="217" t="s">
        <v>173</v>
      </c>
      <c r="AU795" s="217" t="s">
        <v>82</v>
      </c>
      <c r="AV795" s="13" t="s">
        <v>80</v>
      </c>
      <c r="AW795" s="13" t="s">
        <v>34</v>
      </c>
      <c r="AX795" s="13" t="s">
        <v>73</v>
      </c>
      <c r="AY795" s="217" t="s">
        <v>163</v>
      </c>
    </row>
    <row r="796" spans="1:65" s="14" customFormat="1" ht="11.25">
      <c r="B796" s="218"/>
      <c r="C796" s="219"/>
      <c r="D796" s="209" t="s">
        <v>173</v>
      </c>
      <c r="E796" s="220" t="s">
        <v>20</v>
      </c>
      <c r="F796" s="221" t="s">
        <v>954</v>
      </c>
      <c r="G796" s="219"/>
      <c r="H796" s="222">
        <v>22.5</v>
      </c>
      <c r="I796" s="223"/>
      <c r="J796" s="219"/>
      <c r="K796" s="219"/>
      <c r="L796" s="224"/>
      <c r="M796" s="225"/>
      <c r="N796" s="226"/>
      <c r="O796" s="226"/>
      <c r="P796" s="226"/>
      <c r="Q796" s="226"/>
      <c r="R796" s="226"/>
      <c r="S796" s="226"/>
      <c r="T796" s="227"/>
      <c r="AT796" s="228" t="s">
        <v>173</v>
      </c>
      <c r="AU796" s="228" t="s">
        <v>82</v>
      </c>
      <c r="AV796" s="14" t="s">
        <v>82</v>
      </c>
      <c r="AW796" s="14" t="s">
        <v>34</v>
      </c>
      <c r="AX796" s="14" t="s">
        <v>73</v>
      </c>
      <c r="AY796" s="228" t="s">
        <v>163</v>
      </c>
    </row>
    <row r="797" spans="1:65" s="14" customFormat="1" ht="11.25">
      <c r="B797" s="218"/>
      <c r="C797" s="219"/>
      <c r="D797" s="209" t="s">
        <v>173</v>
      </c>
      <c r="E797" s="220" t="s">
        <v>20</v>
      </c>
      <c r="F797" s="221" t="s">
        <v>955</v>
      </c>
      <c r="G797" s="219"/>
      <c r="H797" s="222">
        <v>3.75</v>
      </c>
      <c r="I797" s="223"/>
      <c r="J797" s="219"/>
      <c r="K797" s="219"/>
      <c r="L797" s="224"/>
      <c r="M797" s="225"/>
      <c r="N797" s="226"/>
      <c r="O797" s="226"/>
      <c r="P797" s="226"/>
      <c r="Q797" s="226"/>
      <c r="R797" s="226"/>
      <c r="S797" s="226"/>
      <c r="T797" s="227"/>
      <c r="AT797" s="228" t="s">
        <v>173</v>
      </c>
      <c r="AU797" s="228" t="s">
        <v>82</v>
      </c>
      <c r="AV797" s="14" t="s">
        <v>82</v>
      </c>
      <c r="AW797" s="14" t="s">
        <v>34</v>
      </c>
      <c r="AX797" s="14" t="s">
        <v>73</v>
      </c>
      <c r="AY797" s="228" t="s">
        <v>163</v>
      </c>
    </row>
    <row r="798" spans="1:65" s="13" customFormat="1" ht="11.25">
      <c r="B798" s="207"/>
      <c r="C798" s="208"/>
      <c r="D798" s="209" t="s">
        <v>173</v>
      </c>
      <c r="E798" s="210" t="s">
        <v>20</v>
      </c>
      <c r="F798" s="211" t="s">
        <v>281</v>
      </c>
      <c r="G798" s="208"/>
      <c r="H798" s="210" t="s">
        <v>20</v>
      </c>
      <c r="I798" s="212"/>
      <c r="J798" s="208"/>
      <c r="K798" s="208"/>
      <c r="L798" s="213"/>
      <c r="M798" s="214"/>
      <c r="N798" s="215"/>
      <c r="O798" s="215"/>
      <c r="P798" s="215"/>
      <c r="Q798" s="215"/>
      <c r="R798" s="215"/>
      <c r="S798" s="215"/>
      <c r="T798" s="216"/>
      <c r="AT798" s="217" t="s">
        <v>173</v>
      </c>
      <c r="AU798" s="217" t="s">
        <v>82</v>
      </c>
      <c r="AV798" s="13" t="s">
        <v>80</v>
      </c>
      <c r="AW798" s="13" t="s">
        <v>34</v>
      </c>
      <c r="AX798" s="13" t="s">
        <v>73</v>
      </c>
      <c r="AY798" s="217" t="s">
        <v>163</v>
      </c>
    </row>
    <row r="799" spans="1:65" s="15" customFormat="1" ht="11.25">
      <c r="B799" s="229"/>
      <c r="C799" s="230"/>
      <c r="D799" s="209" t="s">
        <v>173</v>
      </c>
      <c r="E799" s="231" t="s">
        <v>20</v>
      </c>
      <c r="F799" s="232" t="s">
        <v>178</v>
      </c>
      <c r="G799" s="230"/>
      <c r="H799" s="233">
        <v>26.25</v>
      </c>
      <c r="I799" s="234"/>
      <c r="J799" s="230"/>
      <c r="K799" s="230"/>
      <c r="L799" s="235"/>
      <c r="M799" s="236"/>
      <c r="N799" s="237"/>
      <c r="O799" s="237"/>
      <c r="P799" s="237"/>
      <c r="Q799" s="237"/>
      <c r="R799" s="237"/>
      <c r="S799" s="237"/>
      <c r="T799" s="238"/>
      <c r="AT799" s="239" t="s">
        <v>173</v>
      </c>
      <c r="AU799" s="239" t="s">
        <v>82</v>
      </c>
      <c r="AV799" s="15" t="s">
        <v>171</v>
      </c>
      <c r="AW799" s="15" t="s">
        <v>34</v>
      </c>
      <c r="AX799" s="15" t="s">
        <v>80</v>
      </c>
      <c r="AY799" s="239" t="s">
        <v>163</v>
      </c>
    </row>
    <row r="800" spans="1:65" s="2" customFormat="1" ht="14.45" customHeight="1">
      <c r="A800" s="36"/>
      <c r="B800" s="37"/>
      <c r="C800" s="194" t="s">
        <v>956</v>
      </c>
      <c r="D800" s="194" t="s">
        <v>166</v>
      </c>
      <c r="E800" s="195" t="s">
        <v>957</v>
      </c>
      <c r="F800" s="196" t="s">
        <v>958</v>
      </c>
      <c r="G800" s="197" t="s">
        <v>185</v>
      </c>
      <c r="H800" s="198">
        <v>198.72</v>
      </c>
      <c r="I800" s="199"/>
      <c r="J800" s="200">
        <f>ROUND(I800*H800,2)</f>
        <v>0</v>
      </c>
      <c r="K800" s="196" t="s">
        <v>170</v>
      </c>
      <c r="L800" s="41"/>
      <c r="M800" s="201" t="s">
        <v>20</v>
      </c>
      <c r="N800" s="202" t="s">
        <v>44</v>
      </c>
      <c r="O800" s="66"/>
      <c r="P800" s="203">
        <f>O800*H800</f>
        <v>0</v>
      </c>
      <c r="Q800" s="203">
        <v>0</v>
      </c>
      <c r="R800" s="203">
        <f>Q800*H800</f>
        <v>0</v>
      </c>
      <c r="S800" s="203">
        <v>4.5700000000000003E-3</v>
      </c>
      <c r="T800" s="204">
        <f>S800*H800</f>
        <v>0.90815040000000002</v>
      </c>
      <c r="U800" s="36"/>
      <c r="V800" s="36"/>
      <c r="W800" s="36"/>
      <c r="X800" s="36"/>
      <c r="Y800" s="36"/>
      <c r="Z800" s="36"/>
      <c r="AA800" s="36"/>
      <c r="AB800" s="36"/>
      <c r="AC800" s="36"/>
      <c r="AD800" s="36"/>
      <c r="AE800" s="36"/>
      <c r="AR800" s="205" t="s">
        <v>275</v>
      </c>
      <c r="AT800" s="205" t="s">
        <v>166</v>
      </c>
      <c r="AU800" s="205" t="s">
        <v>82</v>
      </c>
      <c r="AY800" s="19" t="s">
        <v>163</v>
      </c>
      <c r="BE800" s="206">
        <f>IF(N800="základní",J800,0)</f>
        <v>0</v>
      </c>
      <c r="BF800" s="206">
        <f>IF(N800="snížená",J800,0)</f>
        <v>0</v>
      </c>
      <c r="BG800" s="206">
        <f>IF(N800="zákl. přenesená",J800,0)</f>
        <v>0</v>
      </c>
      <c r="BH800" s="206">
        <f>IF(N800="sníž. přenesená",J800,0)</f>
        <v>0</v>
      </c>
      <c r="BI800" s="206">
        <f>IF(N800="nulová",J800,0)</f>
        <v>0</v>
      </c>
      <c r="BJ800" s="19" t="s">
        <v>80</v>
      </c>
      <c r="BK800" s="206">
        <f>ROUND(I800*H800,2)</f>
        <v>0</v>
      </c>
      <c r="BL800" s="19" t="s">
        <v>275</v>
      </c>
      <c r="BM800" s="205" t="s">
        <v>959</v>
      </c>
    </row>
    <row r="801" spans="1:65" s="2" customFormat="1" ht="29.25">
      <c r="A801" s="36"/>
      <c r="B801" s="37"/>
      <c r="C801" s="38"/>
      <c r="D801" s="209" t="s">
        <v>187</v>
      </c>
      <c r="E801" s="38"/>
      <c r="F801" s="240" t="s">
        <v>952</v>
      </c>
      <c r="G801" s="38"/>
      <c r="H801" s="38"/>
      <c r="I801" s="117"/>
      <c r="J801" s="38"/>
      <c r="K801" s="38"/>
      <c r="L801" s="41"/>
      <c r="M801" s="241"/>
      <c r="N801" s="242"/>
      <c r="O801" s="66"/>
      <c r="P801" s="66"/>
      <c r="Q801" s="66"/>
      <c r="R801" s="66"/>
      <c r="S801" s="66"/>
      <c r="T801" s="67"/>
      <c r="U801" s="36"/>
      <c r="V801" s="36"/>
      <c r="W801" s="36"/>
      <c r="X801" s="36"/>
      <c r="Y801" s="36"/>
      <c r="Z801" s="36"/>
      <c r="AA801" s="36"/>
      <c r="AB801" s="36"/>
      <c r="AC801" s="36"/>
      <c r="AD801" s="36"/>
      <c r="AE801" s="36"/>
      <c r="AT801" s="19" t="s">
        <v>187</v>
      </c>
      <c r="AU801" s="19" t="s">
        <v>82</v>
      </c>
    </row>
    <row r="802" spans="1:65" s="13" customFormat="1" ht="11.25">
      <c r="B802" s="207"/>
      <c r="C802" s="208"/>
      <c r="D802" s="209" t="s">
        <v>173</v>
      </c>
      <c r="E802" s="210" t="s">
        <v>20</v>
      </c>
      <c r="F802" s="211" t="s">
        <v>280</v>
      </c>
      <c r="G802" s="208"/>
      <c r="H802" s="210" t="s">
        <v>20</v>
      </c>
      <c r="I802" s="212"/>
      <c r="J802" s="208"/>
      <c r="K802" s="208"/>
      <c r="L802" s="213"/>
      <c r="M802" s="214"/>
      <c r="N802" s="215"/>
      <c r="O802" s="215"/>
      <c r="P802" s="215"/>
      <c r="Q802" s="215"/>
      <c r="R802" s="215"/>
      <c r="S802" s="215"/>
      <c r="T802" s="216"/>
      <c r="AT802" s="217" t="s">
        <v>173</v>
      </c>
      <c r="AU802" s="217" t="s">
        <v>82</v>
      </c>
      <c r="AV802" s="13" t="s">
        <v>80</v>
      </c>
      <c r="AW802" s="13" t="s">
        <v>34</v>
      </c>
      <c r="AX802" s="13" t="s">
        <v>73</v>
      </c>
      <c r="AY802" s="217" t="s">
        <v>163</v>
      </c>
    </row>
    <row r="803" spans="1:65" s="13" customFormat="1" ht="11.25">
      <c r="B803" s="207"/>
      <c r="C803" s="208"/>
      <c r="D803" s="209" t="s">
        <v>173</v>
      </c>
      <c r="E803" s="210" t="s">
        <v>20</v>
      </c>
      <c r="F803" s="211" t="s">
        <v>281</v>
      </c>
      <c r="G803" s="208"/>
      <c r="H803" s="210" t="s">
        <v>20</v>
      </c>
      <c r="I803" s="212"/>
      <c r="J803" s="208"/>
      <c r="K803" s="208"/>
      <c r="L803" s="213"/>
      <c r="M803" s="214"/>
      <c r="N803" s="215"/>
      <c r="O803" s="215"/>
      <c r="P803" s="215"/>
      <c r="Q803" s="215"/>
      <c r="R803" s="215"/>
      <c r="S803" s="215"/>
      <c r="T803" s="216"/>
      <c r="AT803" s="217" t="s">
        <v>173</v>
      </c>
      <c r="AU803" s="217" t="s">
        <v>82</v>
      </c>
      <c r="AV803" s="13" t="s">
        <v>80</v>
      </c>
      <c r="AW803" s="13" t="s">
        <v>34</v>
      </c>
      <c r="AX803" s="13" t="s">
        <v>73</v>
      </c>
      <c r="AY803" s="217" t="s">
        <v>163</v>
      </c>
    </row>
    <row r="804" spans="1:65" s="14" customFormat="1" ht="11.25">
      <c r="B804" s="218"/>
      <c r="C804" s="219"/>
      <c r="D804" s="209" t="s">
        <v>173</v>
      </c>
      <c r="E804" s="220" t="s">
        <v>20</v>
      </c>
      <c r="F804" s="221" t="s">
        <v>960</v>
      </c>
      <c r="G804" s="219"/>
      <c r="H804" s="222">
        <v>23.76</v>
      </c>
      <c r="I804" s="223"/>
      <c r="J804" s="219"/>
      <c r="K804" s="219"/>
      <c r="L804" s="224"/>
      <c r="M804" s="225"/>
      <c r="N804" s="226"/>
      <c r="O804" s="226"/>
      <c r="P804" s="226"/>
      <c r="Q804" s="226"/>
      <c r="R804" s="226"/>
      <c r="S804" s="226"/>
      <c r="T804" s="227"/>
      <c r="AT804" s="228" t="s">
        <v>173</v>
      </c>
      <c r="AU804" s="228" t="s">
        <v>82</v>
      </c>
      <c r="AV804" s="14" t="s">
        <v>82</v>
      </c>
      <c r="AW804" s="14" t="s">
        <v>34</v>
      </c>
      <c r="AX804" s="14" t="s">
        <v>73</v>
      </c>
      <c r="AY804" s="228" t="s">
        <v>163</v>
      </c>
    </row>
    <row r="805" spans="1:65" s="14" customFormat="1" ht="11.25">
      <c r="B805" s="218"/>
      <c r="C805" s="219"/>
      <c r="D805" s="209" t="s">
        <v>173</v>
      </c>
      <c r="E805" s="220" t="s">
        <v>20</v>
      </c>
      <c r="F805" s="221" t="s">
        <v>961</v>
      </c>
      <c r="G805" s="219"/>
      <c r="H805" s="222">
        <v>3.96</v>
      </c>
      <c r="I805" s="223"/>
      <c r="J805" s="219"/>
      <c r="K805" s="219"/>
      <c r="L805" s="224"/>
      <c r="M805" s="225"/>
      <c r="N805" s="226"/>
      <c r="O805" s="226"/>
      <c r="P805" s="226"/>
      <c r="Q805" s="226"/>
      <c r="R805" s="226"/>
      <c r="S805" s="226"/>
      <c r="T805" s="227"/>
      <c r="AT805" s="228" t="s">
        <v>173</v>
      </c>
      <c r="AU805" s="228" t="s">
        <v>82</v>
      </c>
      <c r="AV805" s="14" t="s">
        <v>82</v>
      </c>
      <c r="AW805" s="14" t="s">
        <v>34</v>
      </c>
      <c r="AX805" s="14" t="s">
        <v>73</v>
      </c>
      <c r="AY805" s="228" t="s">
        <v>163</v>
      </c>
    </row>
    <row r="806" spans="1:65" s="13" customFormat="1" ht="11.25">
      <c r="B806" s="207"/>
      <c r="C806" s="208"/>
      <c r="D806" s="209" t="s">
        <v>173</v>
      </c>
      <c r="E806" s="210" t="s">
        <v>20</v>
      </c>
      <c r="F806" s="211" t="s">
        <v>962</v>
      </c>
      <c r="G806" s="208"/>
      <c r="H806" s="210" t="s">
        <v>20</v>
      </c>
      <c r="I806" s="212"/>
      <c r="J806" s="208"/>
      <c r="K806" s="208"/>
      <c r="L806" s="213"/>
      <c r="M806" s="214"/>
      <c r="N806" s="215"/>
      <c r="O806" s="215"/>
      <c r="P806" s="215"/>
      <c r="Q806" s="215"/>
      <c r="R806" s="215"/>
      <c r="S806" s="215"/>
      <c r="T806" s="216"/>
      <c r="AT806" s="217" t="s">
        <v>173</v>
      </c>
      <c r="AU806" s="217" t="s">
        <v>82</v>
      </c>
      <c r="AV806" s="13" t="s">
        <v>80</v>
      </c>
      <c r="AW806" s="13" t="s">
        <v>34</v>
      </c>
      <c r="AX806" s="13" t="s">
        <v>73</v>
      </c>
      <c r="AY806" s="217" t="s">
        <v>163</v>
      </c>
    </row>
    <row r="807" spans="1:65" s="14" customFormat="1" ht="11.25">
      <c r="B807" s="218"/>
      <c r="C807" s="219"/>
      <c r="D807" s="209" t="s">
        <v>173</v>
      </c>
      <c r="E807" s="220" t="s">
        <v>20</v>
      </c>
      <c r="F807" s="221" t="s">
        <v>458</v>
      </c>
      <c r="G807" s="219"/>
      <c r="H807" s="222">
        <v>171</v>
      </c>
      <c r="I807" s="223"/>
      <c r="J807" s="219"/>
      <c r="K807" s="219"/>
      <c r="L807" s="224"/>
      <c r="M807" s="225"/>
      <c r="N807" s="226"/>
      <c r="O807" s="226"/>
      <c r="P807" s="226"/>
      <c r="Q807" s="226"/>
      <c r="R807" s="226"/>
      <c r="S807" s="226"/>
      <c r="T807" s="227"/>
      <c r="AT807" s="228" t="s">
        <v>173</v>
      </c>
      <c r="AU807" s="228" t="s">
        <v>82</v>
      </c>
      <c r="AV807" s="14" t="s">
        <v>82</v>
      </c>
      <c r="AW807" s="14" t="s">
        <v>34</v>
      </c>
      <c r="AX807" s="14" t="s">
        <v>73</v>
      </c>
      <c r="AY807" s="228" t="s">
        <v>163</v>
      </c>
    </row>
    <row r="808" spans="1:65" s="15" customFormat="1" ht="11.25">
      <c r="B808" s="229"/>
      <c r="C808" s="230"/>
      <c r="D808" s="209" t="s">
        <v>173</v>
      </c>
      <c r="E808" s="231" t="s">
        <v>20</v>
      </c>
      <c r="F808" s="232" t="s">
        <v>178</v>
      </c>
      <c r="G808" s="230"/>
      <c r="H808" s="233">
        <v>198.72</v>
      </c>
      <c r="I808" s="234"/>
      <c r="J808" s="230"/>
      <c r="K808" s="230"/>
      <c r="L808" s="235"/>
      <c r="M808" s="236"/>
      <c r="N808" s="237"/>
      <c r="O808" s="237"/>
      <c r="P808" s="237"/>
      <c r="Q808" s="237"/>
      <c r="R808" s="237"/>
      <c r="S808" s="237"/>
      <c r="T808" s="238"/>
      <c r="AT808" s="239" t="s">
        <v>173</v>
      </c>
      <c r="AU808" s="239" t="s">
        <v>82</v>
      </c>
      <c r="AV808" s="15" t="s">
        <v>171</v>
      </c>
      <c r="AW808" s="15" t="s">
        <v>34</v>
      </c>
      <c r="AX808" s="15" t="s">
        <v>80</v>
      </c>
      <c r="AY808" s="239" t="s">
        <v>163</v>
      </c>
    </row>
    <row r="809" spans="1:65" s="2" customFormat="1" ht="14.45" customHeight="1">
      <c r="A809" s="36"/>
      <c r="B809" s="37"/>
      <c r="C809" s="194" t="s">
        <v>963</v>
      </c>
      <c r="D809" s="194" t="s">
        <v>166</v>
      </c>
      <c r="E809" s="195" t="s">
        <v>964</v>
      </c>
      <c r="F809" s="196" t="s">
        <v>965</v>
      </c>
      <c r="G809" s="197" t="s">
        <v>185</v>
      </c>
      <c r="H809" s="198">
        <v>19</v>
      </c>
      <c r="I809" s="199"/>
      <c r="J809" s="200">
        <f>ROUND(I809*H809,2)</f>
        <v>0</v>
      </c>
      <c r="K809" s="196" t="s">
        <v>170</v>
      </c>
      <c r="L809" s="41"/>
      <c r="M809" s="201" t="s">
        <v>20</v>
      </c>
      <c r="N809" s="202" t="s">
        <v>44</v>
      </c>
      <c r="O809" s="66"/>
      <c r="P809" s="203">
        <f>O809*H809</f>
        <v>0</v>
      </c>
      <c r="Q809" s="203">
        <v>0</v>
      </c>
      <c r="R809" s="203">
        <f>Q809*H809</f>
        <v>0</v>
      </c>
      <c r="S809" s="203">
        <v>4.4600000000000004E-3</v>
      </c>
      <c r="T809" s="204">
        <f>S809*H809</f>
        <v>8.474000000000001E-2</v>
      </c>
      <c r="U809" s="36"/>
      <c r="V809" s="36"/>
      <c r="W809" s="36"/>
      <c r="X809" s="36"/>
      <c r="Y809" s="36"/>
      <c r="Z809" s="36"/>
      <c r="AA809" s="36"/>
      <c r="AB809" s="36"/>
      <c r="AC809" s="36"/>
      <c r="AD809" s="36"/>
      <c r="AE809" s="36"/>
      <c r="AR809" s="205" t="s">
        <v>275</v>
      </c>
      <c r="AT809" s="205" t="s">
        <v>166</v>
      </c>
      <c r="AU809" s="205" t="s">
        <v>82</v>
      </c>
      <c r="AY809" s="19" t="s">
        <v>163</v>
      </c>
      <c r="BE809" s="206">
        <f>IF(N809="základní",J809,0)</f>
        <v>0</v>
      </c>
      <c r="BF809" s="206">
        <f>IF(N809="snížená",J809,0)</f>
        <v>0</v>
      </c>
      <c r="BG809" s="206">
        <f>IF(N809="zákl. přenesená",J809,0)</f>
        <v>0</v>
      </c>
      <c r="BH809" s="206">
        <f>IF(N809="sníž. přenesená",J809,0)</f>
        <v>0</v>
      </c>
      <c r="BI809" s="206">
        <f>IF(N809="nulová",J809,0)</f>
        <v>0</v>
      </c>
      <c r="BJ809" s="19" t="s">
        <v>80</v>
      </c>
      <c r="BK809" s="206">
        <f>ROUND(I809*H809,2)</f>
        <v>0</v>
      </c>
      <c r="BL809" s="19" t="s">
        <v>275</v>
      </c>
      <c r="BM809" s="205" t="s">
        <v>966</v>
      </c>
    </row>
    <row r="810" spans="1:65" s="2" customFormat="1" ht="29.25">
      <c r="A810" s="36"/>
      <c r="B810" s="37"/>
      <c r="C810" s="38"/>
      <c r="D810" s="209" t="s">
        <v>187</v>
      </c>
      <c r="E810" s="38"/>
      <c r="F810" s="240" t="s">
        <v>952</v>
      </c>
      <c r="G810" s="38"/>
      <c r="H810" s="38"/>
      <c r="I810" s="117"/>
      <c r="J810" s="38"/>
      <c r="K810" s="38"/>
      <c r="L810" s="41"/>
      <c r="M810" s="241"/>
      <c r="N810" s="242"/>
      <c r="O810" s="66"/>
      <c r="P810" s="66"/>
      <c r="Q810" s="66"/>
      <c r="R810" s="66"/>
      <c r="S810" s="66"/>
      <c r="T810" s="67"/>
      <c r="U810" s="36"/>
      <c r="V810" s="36"/>
      <c r="W810" s="36"/>
      <c r="X810" s="36"/>
      <c r="Y810" s="36"/>
      <c r="Z810" s="36"/>
      <c r="AA810" s="36"/>
      <c r="AB810" s="36"/>
      <c r="AC810" s="36"/>
      <c r="AD810" s="36"/>
      <c r="AE810" s="36"/>
      <c r="AT810" s="19" t="s">
        <v>187</v>
      </c>
      <c r="AU810" s="19" t="s">
        <v>82</v>
      </c>
    </row>
    <row r="811" spans="1:65" s="13" customFormat="1" ht="11.25">
      <c r="B811" s="207"/>
      <c r="C811" s="208"/>
      <c r="D811" s="209" t="s">
        <v>173</v>
      </c>
      <c r="E811" s="210" t="s">
        <v>20</v>
      </c>
      <c r="F811" s="211" t="s">
        <v>499</v>
      </c>
      <c r="G811" s="208"/>
      <c r="H811" s="210" t="s">
        <v>20</v>
      </c>
      <c r="I811" s="212"/>
      <c r="J811" s="208"/>
      <c r="K811" s="208"/>
      <c r="L811" s="213"/>
      <c r="M811" s="214"/>
      <c r="N811" s="215"/>
      <c r="O811" s="215"/>
      <c r="P811" s="215"/>
      <c r="Q811" s="215"/>
      <c r="R811" s="215"/>
      <c r="S811" s="215"/>
      <c r="T811" s="216"/>
      <c r="AT811" s="217" t="s">
        <v>173</v>
      </c>
      <c r="AU811" s="217" t="s">
        <v>82</v>
      </c>
      <c r="AV811" s="13" t="s">
        <v>80</v>
      </c>
      <c r="AW811" s="13" t="s">
        <v>34</v>
      </c>
      <c r="AX811" s="13" t="s">
        <v>73</v>
      </c>
      <c r="AY811" s="217" t="s">
        <v>163</v>
      </c>
    </row>
    <row r="812" spans="1:65" s="13" customFormat="1" ht="11.25">
      <c r="B812" s="207"/>
      <c r="C812" s="208"/>
      <c r="D812" s="209" t="s">
        <v>173</v>
      </c>
      <c r="E812" s="210" t="s">
        <v>20</v>
      </c>
      <c r="F812" s="211" t="s">
        <v>967</v>
      </c>
      <c r="G812" s="208"/>
      <c r="H812" s="210" t="s">
        <v>20</v>
      </c>
      <c r="I812" s="212"/>
      <c r="J812" s="208"/>
      <c r="K812" s="208"/>
      <c r="L812" s="213"/>
      <c r="M812" s="214"/>
      <c r="N812" s="215"/>
      <c r="O812" s="215"/>
      <c r="P812" s="215"/>
      <c r="Q812" s="215"/>
      <c r="R812" s="215"/>
      <c r="S812" s="215"/>
      <c r="T812" s="216"/>
      <c r="AT812" s="217" t="s">
        <v>173</v>
      </c>
      <c r="AU812" s="217" t="s">
        <v>82</v>
      </c>
      <c r="AV812" s="13" t="s">
        <v>80</v>
      </c>
      <c r="AW812" s="13" t="s">
        <v>34</v>
      </c>
      <c r="AX812" s="13" t="s">
        <v>73</v>
      </c>
      <c r="AY812" s="217" t="s">
        <v>163</v>
      </c>
    </row>
    <row r="813" spans="1:65" s="14" customFormat="1" ht="11.25">
      <c r="B813" s="218"/>
      <c r="C813" s="219"/>
      <c r="D813" s="209" t="s">
        <v>173</v>
      </c>
      <c r="E813" s="220" t="s">
        <v>20</v>
      </c>
      <c r="F813" s="221" t="s">
        <v>968</v>
      </c>
      <c r="G813" s="219"/>
      <c r="H813" s="222">
        <v>19</v>
      </c>
      <c r="I813" s="223"/>
      <c r="J813" s="219"/>
      <c r="K813" s="219"/>
      <c r="L813" s="224"/>
      <c r="M813" s="225"/>
      <c r="N813" s="226"/>
      <c r="O813" s="226"/>
      <c r="P813" s="226"/>
      <c r="Q813" s="226"/>
      <c r="R813" s="226"/>
      <c r="S813" s="226"/>
      <c r="T813" s="227"/>
      <c r="AT813" s="228" t="s">
        <v>173</v>
      </c>
      <c r="AU813" s="228" t="s">
        <v>82</v>
      </c>
      <c r="AV813" s="14" t="s">
        <v>82</v>
      </c>
      <c r="AW813" s="14" t="s">
        <v>34</v>
      </c>
      <c r="AX813" s="14" t="s">
        <v>80</v>
      </c>
      <c r="AY813" s="228" t="s">
        <v>163</v>
      </c>
    </row>
    <row r="814" spans="1:65" s="2" customFormat="1" ht="27.75" customHeight="1">
      <c r="A814" s="36"/>
      <c r="B814" s="37"/>
      <c r="C814" s="194" t="s">
        <v>969</v>
      </c>
      <c r="D814" s="194" t="s">
        <v>166</v>
      </c>
      <c r="E814" s="195" t="s">
        <v>970</v>
      </c>
      <c r="F814" s="196" t="s">
        <v>971</v>
      </c>
      <c r="G814" s="197" t="s">
        <v>185</v>
      </c>
      <c r="H814" s="198">
        <v>43</v>
      </c>
      <c r="I814" s="199"/>
      <c r="J814" s="200">
        <f>ROUND(I814*H814,2)</f>
        <v>0</v>
      </c>
      <c r="K814" s="196" t="s">
        <v>20</v>
      </c>
      <c r="L814" s="41"/>
      <c r="M814" s="201" t="s">
        <v>20</v>
      </c>
      <c r="N814" s="202" t="s">
        <v>44</v>
      </c>
      <c r="O814" s="66"/>
      <c r="P814" s="203">
        <f>O814*H814</f>
        <v>0</v>
      </c>
      <c r="Q814" s="203">
        <v>2E-3</v>
      </c>
      <c r="R814" s="203">
        <f>Q814*H814</f>
        <v>8.6000000000000007E-2</v>
      </c>
      <c r="S814" s="203">
        <v>0</v>
      </c>
      <c r="T814" s="204">
        <f>S814*H814</f>
        <v>0</v>
      </c>
      <c r="U814" s="36"/>
      <c r="V814" s="36"/>
      <c r="W814" s="36"/>
      <c r="X814" s="36"/>
      <c r="Y814" s="36"/>
      <c r="Z814" s="36"/>
      <c r="AA814" s="36"/>
      <c r="AB814" s="36"/>
      <c r="AC814" s="36"/>
      <c r="AD814" s="36"/>
      <c r="AE814" s="36"/>
      <c r="AR814" s="205" t="s">
        <v>275</v>
      </c>
      <c r="AT814" s="205" t="s">
        <v>166</v>
      </c>
      <c r="AU814" s="205" t="s">
        <v>82</v>
      </c>
      <c r="AY814" s="19" t="s">
        <v>163</v>
      </c>
      <c r="BE814" s="206">
        <f>IF(N814="základní",J814,0)</f>
        <v>0</v>
      </c>
      <c r="BF814" s="206">
        <f>IF(N814="snížená",J814,0)</f>
        <v>0</v>
      </c>
      <c r="BG814" s="206">
        <f>IF(N814="zákl. přenesená",J814,0)</f>
        <v>0</v>
      </c>
      <c r="BH814" s="206">
        <f>IF(N814="sníž. přenesená",J814,0)</f>
        <v>0</v>
      </c>
      <c r="BI814" s="206">
        <f>IF(N814="nulová",J814,0)</f>
        <v>0</v>
      </c>
      <c r="BJ814" s="19" t="s">
        <v>80</v>
      </c>
      <c r="BK814" s="206">
        <f>ROUND(I814*H814,2)</f>
        <v>0</v>
      </c>
      <c r="BL814" s="19" t="s">
        <v>275</v>
      </c>
      <c r="BM814" s="205" t="s">
        <v>972</v>
      </c>
    </row>
    <row r="815" spans="1:65" s="13" customFormat="1" ht="11.25">
      <c r="B815" s="207"/>
      <c r="C815" s="208"/>
      <c r="D815" s="209" t="s">
        <v>173</v>
      </c>
      <c r="E815" s="210" t="s">
        <v>20</v>
      </c>
      <c r="F815" s="211" t="s">
        <v>973</v>
      </c>
      <c r="G815" s="208"/>
      <c r="H815" s="210" t="s">
        <v>20</v>
      </c>
      <c r="I815" s="212"/>
      <c r="J815" s="208"/>
      <c r="K815" s="208"/>
      <c r="L815" s="213"/>
      <c r="M815" s="214"/>
      <c r="N815" s="215"/>
      <c r="O815" s="215"/>
      <c r="P815" s="215"/>
      <c r="Q815" s="215"/>
      <c r="R815" s="215"/>
      <c r="S815" s="215"/>
      <c r="T815" s="216"/>
      <c r="AT815" s="217" t="s">
        <v>173</v>
      </c>
      <c r="AU815" s="217" t="s">
        <v>82</v>
      </c>
      <c r="AV815" s="13" t="s">
        <v>80</v>
      </c>
      <c r="AW815" s="13" t="s">
        <v>34</v>
      </c>
      <c r="AX815" s="13" t="s">
        <v>73</v>
      </c>
      <c r="AY815" s="217" t="s">
        <v>163</v>
      </c>
    </row>
    <row r="816" spans="1:65" s="13" customFormat="1" ht="11.25">
      <c r="B816" s="207"/>
      <c r="C816" s="208"/>
      <c r="D816" s="209" t="s">
        <v>173</v>
      </c>
      <c r="E816" s="210" t="s">
        <v>20</v>
      </c>
      <c r="F816" s="211" t="s">
        <v>281</v>
      </c>
      <c r="G816" s="208"/>
      <c r="H816" s="210" t="s">
        <v>20</v>
      </c>
      <c r="I816" s="212"/>
      <c r="J816" s="208"/>
      <c r="K816" s="208"/>
      <c r="L816" s="213"/>
      <c r="M816" s="214"/>
      <c r="N816" s="215"/>
      <c r="O816" s="215"/>
      <c r="P816" s="215"/>
      <c r="Q816" s="215"/>
      <c r="R816" s="215"/>
      <c r="S816" s="215"/>
      <c r="T816" s="216"/>
      <c r="AT816" s="217" t="s">
        <v>173</v>
      </c>
      <c r="AU816" s="217" t="s">
        <v>82</v>
      </c>
      <c r="AV816" s="13" t="s">
        <v>80</v>
      </c>
      <c r="AW816" s="13" t="s">
        <v>34</v>
      </c>
      <c r="AX816" s="13" t="s">
        <v>73</v>
      </c>
      <c r="AY816" s="217" t="s">
        <v>163</v>
      </c>
    </row>
    <row r="817" spans="1:65" s="14" customFormat="1" ht="11.25">
      <c r="B817" s="218"/>
      <c r="C817" s="219"/>
      <c r="D817" s="209" t="s">
        <v>173</v>
      </c>
      <c r="E817" s="220" t="s">
        <v>20</v>
      </c>
      <c r="F817" s="221" t="s">
        <v>974</v>
      </c>
      <c r="G817" s="219"/>
      <c r="H817" s="222">
        <v>43</v>
      </c>
      <c r="I817" s="223"/>
      <c r="J817" s="219"/>
      <c r="K817" s="219"/>
      <c r="L817" s="224"/>
      <c r="M817" s="225"/>
      <c r="N817" s="226"/>
      <c r="O817" s="226"/>
      <c r="P817" s="226"/>
      <c r="Q817" s="226"/>
      <c r="R817" s="226"/>
      <c r="S817" s="226"/>
      <c r="T817" s="227"/>
      <c r="AT817" s="228" t="s">
        <v>173</v>
      </c>
      <c r="AU817" s="228" t="s">
        <v>82</v>
      </c>
      <c r="AV817" s="14" t="s">
        <v>82</v>
      </c>
      <c r="AW817" s="14" t="s">
        <v>34</v>
      </c>
      <c r="AX817" s="14" t="s">
        <v>80</v>
      </c>
      <c r="AY817" s="228" t="s">
        <v>163</v>
      </c>
    </row>
    <row r="818" spans="1:65" s="2" customFormat="1" ht="30.75" customHeight="1">
      <c r="A818" s="36"/>
      <c r="B818" s="37"/>
      <c r="C818" s="194" t="s">
        <v>975</v>
      </c>
      <c r="D818" s="194" t="s">
        <v>166</v>
      </c>
      <c r="E818" s="195" t="s">
        <v>976</v>
      </c>
      <c r="F818" s="196" t="s">
        <v>977</v>
      </c>
      <c r="G818" s="197" t="s">
        <v>207</v>
      </c>
      <c r="H818" s="198">
        <v>8.5999999999999993E-2</v>
      </c>
      <c r="I818" s="199"/>
      <c r="J818" s="200">
        <f>ROUND(I818*H818,2)</f>
        <v>0</v>
      </c>
      <c r="K818" s="196" t="s">
        <v>170</v>
      </c>
      <c r="L818" s="41"/>
      <c r="M818" s="201" t="s">
        <v>20</v>
      </c>
      <c r="N818" s="202" t="s">
        <v>44</v>
      </c>
      <c r="O818" s="66"/>
      <c r="P818" s="203">
        <f>O818*H818</f>
        <v>0</v>
      </c>
      <c r="Q818" s="203">
        <v>0</v>
      </c>
      <c r="R818" s="203">
        <f>Q818*H818</f>
        <v>0</v>
      </c>
      <c r="S818" s="203">
        <v>0</v>
      </c>
      <c r="T818" s="204">
        <f>S818*H818</f>
        <v>0</v>
      </c>
      <c r="U818" s="36"/>
      <c r="V818" s="36"/>
      <c r="W818" s="36"/>
      <c r="X818" s="36"/>
      <c r="Y818" s="36"/>
      <c r="Z818" s="36"/>
      <c r="AA818" s="36"/>
      <c r="AB818" s="36"/>
      <c r="AC818" s="36"/>
      <c r="AD818" s="36"/>
      <c r="AE818" s="36"/>
      <c r="AR818" s="205" t="s">
        <v>275</v>
      </c>
      <c r="AT818" s="205" t="s">
        <v>166</v>
      </c>
      <c r="AU818" s="205" t="s">
        <v>82</v>
      </c>
      <c r="AY818" s="19" t="s">
        <v>163</v>
      </c>
      <c r="BE818" s="206">
        <f>IF(N818="základní",J818,0)</f>
        <v>0</v>
      </c>
      <c r="BF818" s="206">
        <f>IF(N818="snížená",J818,0)</f>
        <v>0</v>
      </c>
      <c r="BG818" s="206">
        <f>IF(N818="zákl. přenesená",J818,0)</f>
        <v>0</v>
      </c>
      <c r="BH818" s="206">
        <f>IF(N818="sníž. přenesená",J818,0)</f>
        <v>0</v>
      </c>
      <c r="BI818" s="206">
        <f>IF(N818="nulová",J818,0)</f>
        <v>0</v>
      </c>
      <c r="BJ818" s="19" t="s">
        <v>80</v>
      </c>
      <c r="BK818" s="206">
        <f>ROUND(I818*H818,2)</f>
        <v>0</v>
      </c>
      <c r="BL818" s="19" t="s">
        <v>275</v>
      </c>
      <c r="BM818" s="205" t="s">
        <v>978</v>
      </c>
    </row>
    <row r="819" spans="1:65" s="2" customFormat="1" ht="87.75">
      <c r="A819" s="36"/>
      <c r="B819" s="37"/>
      <c r="C819" s="38"/>
      <c r="D819" s="209" t="s">
        <v>187</v>
      </c>
      <c r="E819" s="38"/>
      <c r="F819" s="240" t="s">
        <v>979</v>
      </c>
      <c r="G819" s="38"/>
      <c r="H819" s="38"/>
      <c r="I819" s="117"/>
      <c r="J819" s="38"/>
      <c r="K819" s="38"/>
      <c r="L819" s="41"/>
      <c r="M819" s="241"/>
      <c r="N819" s="242"/>
      <c r="O819" s="66"/>
      <c r="P819" s="66"/>
      <c r="Q819" s="66"/>
      <c r="R819" s="66"/>
      <c r="S819" s="66"/>
      <c r="T819" s="67"/>
      <c r="U819" s="36"/>
      <c r="V819" s="36"/>
      <c r="W819" s="36"/>
      <c r="X819" s="36"/>
      <c r="Y819" s="36"/>
      <c r="Z819" s="36"/>
      <c r="AA819" s="36"/>
      <c r="AB819" s="36"/>
      <c r="AC819" s="36"/>
      <c r="AD819" s="36"/>
      <c r="AE819" s="36"/>
      <c r="AT819" s="19" t="s">
        <v>187</v>
      </c>
      <c r="AU819" s="19" t="s">
        <v>82</v>
      </c>
    </row>
    <row r="820" spans="1:65" s="12" customFormat="1" ht="22.9" customHeight="1">
      <c r="B820" s="178"/>
      <c r="C820" s="179"/>
      <c r="D820" s="180" t="s">
        <v>72</v>
      </c>
      <c r="E820" s="192" t="s">
        <v>980</v>
      </c>
      <c r="F820" s="192" t="s">
        <v>981</v>
      </c>
      <c r="G820" s="179"/>
      <c r="H820" s="179"/>
      <c r="I820" s="182"/>
      <c r="J820" s="193">
        <f>BK820</f>
        <v>0</v>
      </c>
      <c r="K820" s="179"/>
      <c r="L820" s="184"/>
      <c r="M820" s="185"/>
      <c r="N820" s="186"/>
      <c r="O820" s="186"/>
      <c r="P820" s="187">
        <f>P821</f>
        <v>0</v>
      </c>
      <c r="Q820" s="186"/>
      <c r="R820" s="187">
        <f>R821</f>
        <v>0</v>
      </c>
      <c r="S820" s="186"/>
      <c r="T820" s="188">
        <f>T821</f>
        <v>0</v>
      </c>
      <c r="AR820" s="189" t="s">
        <v>82</v>
      </c>
      <c r="AT820" s="190" t="s">
        <v>72</v>
      </c>
      <c r="AU820" s="190" t="s">
        <v>80</v>
      </c>
      <c r="AY820" s="189" t="s">
        <v>163</v>
      </c>
      <c r="BK820" s="191">
        <f>BK821</f>
        <v>0</v>
      </c>
    </row>
    <row r="821" spans="1:65" s="2" customFormat="1" ht="14.45" customHeight="1">
      <c r="A821" s="36"/>
      <c r="B821" s="37"/>
      <c r="C821" s="194" t="s">
        <v>982</v>
      </c>
      <c r="D821" s="194" t="s">
        <v>166</v>
      </c>
      <c r="E821" s="195" t="s">
        <v>983</v>
      </c>
      <c r="F821" s="196" t="s">
        <v>984</v>
      </c>
      <c r="G821" s="197" t="s">
        <v>985</v>
      </c>
      <c r="H821" s="198">
        <v>30</v>
      </c>
      <c r="I821" s="199"/>
      <c r="J821" s="200">
        <f>ROUND(I821*H821,2)</f>
        <v>0</v>
      </c>
      <c r="K821" s="196" t="s">
        <v>20</v>
      </c>
      <c r="L821" s="41"/>
      <c r="M821" s="201" t="s">
        <v>20</v>
      </c>
      <c r="N821" s="202" t="s">
        <v>44</v>
      </c>
      <c r="O821" s="66"/>
      <c r="P821" s="203">
        <f>O821*H821</f>
        <v>0</v>
      </c>
      <c r="Q821" s="203">
        <v>0</v>
      </c>
      <c r="R821" s="203">
        <f>Q821*H821</f>
        <v>0</v>
      </c>
      <c r="S821" s="203">
        <v>0</v>
      </c>
      <c r="T821" s="204">
        <f>S821*H821</f>
        <v>0</v>
      </c>
      <c r="U821" s="36"/>
      <c r="V821" s="36"/>
      <c r="W821" s="36"/>
      <c r="X821" s="36"/>
      <c r="Y821" s="36"/>
      <c r="Z821" s="36"/>
      <c r="AA821" s="36"/>
      <c r="AB821" s="36"/>
      <c r="AC821" s="36"/>
      <c r="AD821" s="36"/>
      <c r="AE821" s="36"/>
      <c r="AR821" s="205" t="s">
        <v>275</v>
      </c>
      <c r="AT821" s="205" t="s">
        <v>166</v>
      </c>
      <c r="AU821" s="205" t="s">
        <v>82</v>
      </c>
      <c r="AY821" s="19" t="s">
        <v>163</v>
      </c>
      <c r="BE821" s="206">
        <f>IF(N821="základní",J821,0)</f>
        <v>0</v>
      </c>
      <c r="BF821" s="206">
        <f>IF(N821="snížená",J821,0)</f>
        <v>0</v>
      </c>
      <c r="BG821" s="206">
        <f>IF(N821="zákl. přenesená",J821,0)</f>
        <v>0</v>
      </c>
      <c r="BH821" s="206">
        <f>IF(N821="sníž. přenesená",J821,0)</f>
        <v>0</v>
      </c>
      <c r="BI821" s="206">
        <f>IF(N821="nulová",J821,0)</f>
        <v>0</v>
      </c>
      <c r="BJ821" s="19" t="s">
        <v>80</v>
      </c>
      <c r="BK821" s="206">
        <f>ROUND(I821*H821,2)</f>
        <v>0</v>
      </c>
      <c r="BL821" s="19" t="s">
        <v>275</v>
      </c>
      <c r="BM821" s="205" t="s">
        <v>986</v>
      </c>
    </row>
    <row r="822" spans="1:65" s="12" customFormat="1" ht="22.9" customHeight="1">
      <c r="B822" s="178"/>
      <c r="C822" s="179"/>
      <c r="D822" s="180" t="s">
        <v>72</v>
      </c>
      <c r="E822" s="192" t="s">
        <v>987</v>
      </c>
      <c r="F822" s="192" t="s">
        <v>988</v>
      </c>
      <c r="G822" s="179"/>
      <c r="H822" s="179"/>
      <c r="I822" s="182"/>
      <c r="J822" s="193">
        <f>BK822</f>
        <v>0</v>
      </c>
      <c r="K822" s="179"/>
      <c r="L822" s="184"/>
      <c r="M822" s="185"/>
      <c r="N822" s="186"/>
      <c r="O822" s="186"/>
      <c r="P822" s="187">
        <f>SUM(P823:P871)</f>
        <v>0</v>
      </c>
      <c r="Q822" s="186"/>
      <c r="R822" s="187">
        <f>SUM(R823:R871)</f>
        <v>5.804863619399999</v>
      </c>
      <c r="S822" s="186"/>
      <c r="T822" s="188">
        <f>SUM(T823:T871)</f>
        <v>6.96</v>
      </c>
      <c r="AR822" s="189" t="s">
        <v>82</v>
      </c>
      <c r="AT822" s="190" t="s">
        <v>72</v>
      </c>
      <c r="AU822" s="190" t="s">
        <v>80</v>
      </c>
      <c r="AY822" s="189" t="s">
        <v>163</v>
      </c>
      <c r="BK822" s="191">
        <f>SUM(BK823:BK871)</f>
        <v>0</v>
      </c>
    </row>
    <row r="823" spans="1:65" s="2" customFormat="1" ht="36" customHeight="1">
      <c r="A823" s="36"/>
      <c r="B823" s="37"/>
      <c r="C823" s="194" t="s">
        <v>989</v>
      </c>
      <c r="D823" s="194" t="s">
        <v>166</v>
      </c>
      <c r="E823" s="195" t="s">
        <v>990</v>
      </c>
      <c r="F823" s="196" t="s">
        <v>991</v>
      </c>
      <c r="G823" s="197" t="s">
        <v>185</v>
      </c>
      <c r="H823" s="198">
        <v>23.084</v>
      </c>
      <c r="I823" s="199"/>
      <c r="J823" s="200">
        <f>ROUND(I823*H823,2)</f>
        <v>0</v>
      </c>
      <c r="K823" s="196" t="s">
        <v>170</v>
      </c>
      <c r="L823" s="41"/>
      <c r="M823" s="201" t="s">
        <v>20</v>
      </c>
      <c r="N823" s="202" t="s">
        <v>44</v>
      </c>
      <c r="O823" s="66"/>
      <c r="P823" s="203">
        <f>O823*H823</f>
        <v>0</v>
      </c>
      <c r="Q823" s="203">
        <v>3.40716E-2</v>
      </c>
      <c r="R823" s="203">
        <f>Q823*H823</f>
        <v>0.78650881439999998</v>
      </c>
      <c r="S823" s="203">
        <v>0</v>
      </c>
      <c r="T823" s="204">
        <f>S823*H823</f>
        <v>0</v>
      </c>
      <c r="U823" s="36"/>
      <c r="V823" s="36"/>
      <c r="W823" s="36"/>
      <c r="X823" s="36"/>
      <c r="Y823" s="36"/>
      <c r="Z823" s="36"/>
      <c r="AA823" s="36"/>
      <c r="AB823" s="36"/>
      <c r="AC823" s="36"/>
      <c r="AD823" s="36"/>
      <c r="AE823" s="36"/>
      <c r="AR823" s="205" t="s">
        <v>275</v>
      </c>
      <c r="AT823" s="205" t="s">
        <v>166</v>
      </c>
      <c r="AU823" s="205" t="s">
        <v>82</v>
      </c>
      <c r="AY823" s="19" t="s">
        <v>163</v>
      </c>
      <c r="BE823" s="206">
        <f>IF(N823="základní",J823,0)</f>
        <v>0</v>
      </c>
      <c r="BF823" s="206">
        <f>IF(N823="snížená",J823,0)</f>
        <v>0</v>
      </c>
      <c r="BG823" s="206">
        <f>IF(N823="zákl. přenesená",J823,0)</f>
        <v>0</v>
      </c>
      <c r="BH823" s="206">
        <f>IF(N823="sníž. přenesená",J823,0)</f>
        <v>0</v>
      </c>
      <c r="BI823" s="206">
        <f>IF(N823="nulová",J823,0)</f>
        <v>0</v>
      </c>
      <c r="BJ823" s="19" t="s">
        <v>80</v>
      </c>
      <c r="BK823" s="206">
        <f>ROUND(I823*H823,2)</f>
        <v>0</v>
      </c>
      <c r="BL823" s="19" t="s">
        <v>275</v>
      </c>
      <c r="BM823" s="205" t="s">
        <v>992</v>
      </c>
    </row>
    <row r="824" spans="1:65" s="2" customFormat="1" ht="48.75">
      <c r="A824" s="36"/>
      <c r="B824" s="37"/>
      <c r="C824" s="38"/>
      <c r="D824" s="209" t="s">
        <v>187</v>
      </c>
      <c r="E824" s="38"/>
      <c r="F824" s="240" t="s">
        <v>993</v>
      </c>
      <c r="G824" s="38"/>
      <c r="H824" s="38"/>
      <c r="I824" s="117"/>
      <c r="J824" s="38"/>
      <c r="K824" s="38"/>
      <c r="L824" s="41"/>
      <c r="M824" s="241"/>
      <c r="N824" s="242"/>
      <c r="O824" s="66"/>
      <c r="P824" s="66"/>
      <c r="Q824" s="66"/>
      <c r="R824" s="66"/>
      <c r="S824" s="66"/>
      <c r="T824" s="67"/>
      <c r="U824" s="36"/>
      <c r="V824" s="36"/>
      <c r="W824" s="36"/>
      <c r="X824" s="36"/>
      <c r="Y824" s="36"/>
      <c r="Z824" s="36"/>
      <c r="AA824" s="36"/>
      <c r="AB824" s="36"/>
      <c r="AC824" s="36"/>
      <c r="AD824" s="36"/>
      <c r="AE824" s="36"/>
      <c r="AT824" s="19" t="s">
        <v>187</v>
      </c>
      <c r="AU824" s="19" t="s">
        <v>82</v>
      </c>
    </row>
    <row r="825" spans="1:65" s="13" customFormat="1" ht="11.25">
      <c r="B825" s="207"/>
      <c r="C825" s="208"/>
      <c r="D825" s="209" t="s">
        <v>173</v>
      </c>
      <c r="E825" s="210" t="s">
        <v>20</v>
      </c>
      <c r="F825" s="211" t="s">
        <v>973</v>
      </c>
      <c r="G825" s="208"/>
      <c r="H825" s="210" t="s">
        <v>20</v>
      </c>
      <c r="I825" s="212"/>
      <c r="J825" s="208"/>
      <c r="K825" s="208"/>
      <c r="L825" s="213"/>
      <c r="M825" s="214"/>
      <c r="N825" s="215"/>
      <c r="O825" s="215"/>
      <c r="P825" s="215"/>
      <c r="Q825" s="215"/>
      <c r="R825" s="215"/>
      <c r="S825" s="215"/>
      <c r="T825" s="216"/>
      <c r="AT825" s="217" t="s">
        <v>173</v>
      </c>
      <c r="AU825" s="217" t="s">
        <v>82</v>
      </c>
      <c r="AV825" s="13" t="s">
        <v>80</v>
      </c>
      <c r="AW825" s="13" t="s">
        <v>34</v>
      </c>
      <c r="AX825" s="13" t="s">
        <v>73</v>
      </c>
      <c r="AY825" s="217" t="s">
        <v>163</v>
      </c>
    </row>
    <row r="826" spans="1:65" s="13" customFormat="1" ht="11.25">
      <c r="B826" s="207"/>
      <c r="C826" s="208"/>
      <c r="D826" s="209" t="s">
        <v>173</v>
      </c>
      <c r="E826" s="210" t="s">
        <v>20</v>
      </c>
      <c r="F826" s="211" t="s">
        <v>994</v>
      </c>
      <c r="G826" s="208"/>
      <c r="H826" s="210" t="s">
        <v>20</v>
      </c>
      <c r="I826" s="212"/>
      <c r="J826" s="208"/>
      <c r="K826" s="208"/>
      <c r="L826" s="213"/>
      <c r="M826" s="214"/>
      <c r="N826" s="215"/>
      <c r="O826" s="215"/>
      <c r="P826" s="215"/>
      <c r="Q826" s="215"/>
      <c r="R826" s="215"/>
      <c r="S826" s="215"/>
      <c r="T826" s="216"/>
      <c r="AT826" s="217" t="s">
        <v>173</v>
      </c>
      <c r="AU826" s="217" t="s">
        <v>82</v>
      </c>
      <c r="AV826" s="13" t="s">
        <v>80</v>
      </c>
      <c r="AW826" s="13" t="s">
        <v>34</v>
      </c>
      <c r="AX826" s="13" t="s">
        <v>73</v>
      </c>
      <c r="AY826" s="217" t="s">
        <v>163</v>
      </c>
    </row>
    <row r="827" spans="1:65" s="14" customFormat="1" ht="11.25">
      <c r="B827" s="218"/>
      <c r="C827" s="219"/>
      <c r="D827" s="209" t="s">
        <v>173</v>
      </c>
      <c r="E827" s="220" t="s">
        <v>20</v>
      </c>
      <c r="F827" s="221" t="s">
        <v>995</v>
      </c>
      <c r="G827" s="219"/>
      <c r="H827" s="222">
        <v>15.84</v>
      </c>
      <c r="I827" s="223"/>
      <c r="J827" s="219"/>
      <c r="K827" s="219"/>
      <c r="L827" s="224"/>
      <c r="M827" s="225"/>
      <c r="N827" s="226"/>
      <c r="O827" s="226"/>
      <c r="P827" s="226"/>
      <c r="Q827" s="226"/>
      <c r="R827" s="226"/>
      <c r="S827" s="226"/>
      <c r="T827" s="227"/>
      <c r="AT827" s="228" t="s">
        <v>173</v>
      </c>
      <c r="AU827" s="228" t="s">
        <v>82</v>
      </c>
      <c r="AV827" s="14" t="s">
        <v>82</v>
      </c>
      <c r="AW827" s="14" t="s">
        <v>34</v>
      </c>
      <c r="AX827" s="14" t="s">
        <v>73</v>
      </c>
      <c r="AY827" s="228" t="s">
        <v>163</v>
      </c>
    </row>
    <row r="828" spans="1:65" s="14" customFormat="1" ht="11.25">
      <c r="B828" s="218"/>
      <c r="C828" s="219"/>
      <c r="D828" s="209" t="s">
        <v>173</v>
      </c>
      <c r="E828" s="220" t="s">
        <v>20</v>
      </c>
      <c r="F828" s="221" t="s">
        <v>996</v>
      </c>
      <c r="G828" s="219"/>
      <c r="H828" s="222">
        <v>7.2439999999999998</v>
      </c>
      <c r="I828" s="223"/>
      <c r="J828" s="219"/>
      <c r="K828" s="219"/>
      <c r="L828" s="224"/>
      <c r="M828" s="225"/>
      <c r="N828" s="226"/>
      <c r="O828" s="226"/>
      <c r="P828" s="226"/>
      <c r="Q828" s="226"/>
      <c r="R828" s="226"/>
      <c r="S828" s="226"/>
      <c r="T828" s="227"/>
      <c r="AT828" s="228" t="s">
        <v>173</v>
      </c>
      <c r="AU828" s="228" t="s">
        <v>82</v>
      </c>
      <c r="AV828" s="14" t="s">
        <v>82</v>
      </c>
      <c r="AW828" s="14" t="s">
        <v>34</v>
      </c>
      <c r="AX828" s="14" t="s">
        <v>73</v>
      </c>
      <c r="AY828" s="228" t="s">
        <v>163</v>
      </c>
    </row>
    <row r="829" spans="1:65" s="15" customFormat="1" ht="11.25">
      <c r="B829" s="229"/>
      <c r="C829" s="230"/>
      <c r="D829" s="209" t="s">
        <v>173</v>
      </c>
      <c r="E829" s="231" t="s">
        <v>20</v>
      </c>
      <c r="F829" s="232" t="s">
        <v>178</v>
      </c>
      <c r="G829" s="230"/>
      <c r="H829" s="233">
        <v>23.084</v>
      </c>
      <c r="I829" s="234"/>
      <c r="J829" s="230"/>
      <c r="K829" s="230"/>
      <c r="L829" s="235"/>
      <c r="M829" s="236"/>
      <c r="N829" s="237"/>
      <c r="O829" s="237"/>
      <c r="P829" s="237"/>
      <c r="Q829" s="237"/>
      <c r="R829" s="237"/>
      <c r="S829" s="237"/>
      <c r="T829" s="238"/>
      <c r="AT829" s="239" t="s">
        <v>173</v>
      </c>
      <c r="AU829" s="239" t="s">
        <v>82</v>
      </c>
      <c r="AV829" s="15" t="s">
        <v>171</v>
      </c>
      <c r="AW829" s="15" t="s">
        <v>34</v>
      </c>
      <c r="AX829" s="15" t="s">
        <v>80</v>
      </c>
      <c r="AY829" s="239" t="s">
        <v>163</v>
      </c>
    </row>
    <row r="830" spans="1:65" s="2" customFormat="1" ht="19.899999999999999" customHeight="1">
      <c r="A830" s="36"/>
      <c r="B830" s="37"/>
      <c r="C830" s="194" t="s">
        <v>997</v>
      </c>
      <c r="D830" s="194" t="s">
        <v>166</v>
      </c>
      <c r="E830" s="195" t="s">
        <v>998</v>
      </c>
      <c r="F830" s="196" t="s">
        <v>999</v>
      </c>
      <c r="G830" s="197" t="s">
        <v>185</v>
      </c>
      <c r="H830" s="198">
        <v>30</v>
      </c>
      <c r="I830" s="199"/>
      <c r="J830" s="200">
        <f>ROUND(I830*H830,2)</f>
        <v>0</v>
      </c>
      <c r="K830" s="196" t="s">
        <v>170</v>
      </c>
      <c r="L830" s="41"/>
      <c r="M830" s="201" t="s">
        <v>20</v>
      </c>
      <c r="N830" s="202" t="s">
        <v>44</v>
      </c>
      <c r="O830" s="66"/>
      <c r="P830" s="203">
        <f>O830*H830</f>
        <v>0</v>
      </c>
      <c r="Q830" s="203">
        <v>1.38756E-2</v>
      </c>
      <c r="R830" s="203">
        <f>Q830*H830</f>
        <v>0.41626800000000003</v>
      </c>
      <c r="S830" s="203">
        <v>0</v>
      </c>
      <c r="T830" s="204">
        <f>S830*H830</f>
        <v>0</v>
      </c>
      <c r="U830" s="36"/>
      <c r="V830" s="36"/>
      <c r="W830" s="36"/>
      <c r="X830" s="36"/>
      <c r="Y830" s="36"/>
      <c r="Z830" s="36"/>
      <c r="AA830" s="36"/>
      <c r="AB830" s="36"/>
      <c r="AC830" s="36"/>
      <c r="AD830" s="36"/>
      <c r="AE830" s="36"/>
      <c r="AR830" s="205" t="s">
        <v>275</v>
      </c>
      <c r="AT830" s="205" t="s">
        <v>166</v>
      </c>
      <c r="AU830" s="205" t="s">
        <v>82</v>
      </c>
      <c r="AY830" s="19" t="s">
        <v>163</v>
      </c>
      <c r="BE830" s="206">
        <f>IF(N830="základní",J830,0)</f>
        <v>0</v>
      </c>
      <c r="BF830" s="206">
        <f>IF(N830="snížená",J830,0)</f>
        <v>0</v>
      </c>
      <c r="BG830" s="206">
        <f>IF(N830="zákl. přenesená",J830,0)</f>
        <v>0</v>
      </c>
      <c r="BH830" s="206">
        <f>IF(N830="sníž. přenesená",J830,0)</f>
        <v>0</v>
      </c>
      <c r="BI830" s="206">
        <f>IF(N830="nulová",J830,0)</f>
        <v>0</v>
      </c>
      <c r="BJ830" s="19" t="s">
        <v>80</v>
      </c>
      <c r="BK830" s="206">
        <f>ROUND(I830*H830,2)</f>
        <v>0</v>
      </c>
      <c r="BL830" s="19" t="s">
        <v>275</v>
      </c>
      <c r="BM830" s="205" t="s">
        <v>1000</v>
      </c>
    </row>
    <row r="831" spans="1:65" s="2" customFormat="1" ht="48.75">
      <c r="A831" s="36"/>
      <c r="B831" s="37"/>
      <c r="C831" s="38"/>
      <c r="D831" s="209" t="s">
        <v>187</v>
      </c>
      <c r="E831" s="38"/>
      <c r="F831" s="240" t="s">
        <v>993</v>
      </c>
      <c r="G831" s="38"/>
      <c r="H831" s="38"/>
      <c r="I831" s="117"/>
      <c r="J831" s="38"/>
      <c r="K831" s="38"/>
      <c r="L831" s="41"/>
      <c r="M831" s="241"/>
      <c r="N831" s="242"/>
      <c r="O831" s="66"/>
      <c r="P831" s="66"/>
      <c r="Q831" s="66"/>
      <c r="R831" s="66"/>
      <c r="S831" s="66"/>
      <c r="T831" s="67"/>
      <c r="U831" s="36"/>
      <c r="V831" s="36"/>
      <c r="W831" s="36"/>
      <c r="X831" s="36"/>
      <c r="Y831" s="36"/>
      <c r="Z831" s="36"/>
      <c r="AA831" s="36"/>
      <c r="AB831" s="36"/>
      <c r="AC831" s="36"/>
      <c r="AD831" s="36"/>
      <c r="AE831" s="36"/>
      <c r="AT831" s="19" t="s">
        <v>187</v>
      </c>
      <c r="AU831" s="19" t="s">
        <v>82</v>
      </c>
    </row>
    <row r="832" spans="1:65" s="13" customFormat="1" ht="11.25">
      <c r="B832" s="207"/>
      <c r="C832" s="208"/>
      <c r="D832" s="209" t="s">
        <v>173</v>
      </c>
      <c r="E832" s="210" t="s">
        <v>20</v>
      </c>
      <c r="F832" s="211" t="s">
        <v>1001</v>
      </c>
      <c r="G832" s="208"/>
      <c r="H832" s="210" t="s">
        <v>20</v>
      </c>
      <c r="I832" s="212"/>
      <c r="J832" s="208"/>
      <c r="K832" s="208"/>
      <c r="L832" s="213"/>
      <c r="M832" s="214"/>
      <c r="N832" s="215"/>
      <c r="O832" s="215"/>
      <c r="P832" s="215"/>
      <c r="Q832" s="215"/>
      <c r="R832" s="215"/>
      <c r="S832" s="215"/>
      <c r="T832" s="216"/>
      <c r="AT832" s="217" t="s">
        <v>173</v>
      </c>
      <c r="AU832" s="217" t="s">
        <v>82</v>
      </c>
      <c r="AV832" s="13" t="s">
        <v>80</v>
      </c>
      <c r="AW832" s="13" t="s">
        <v>34</v>
      </c>
      <c r="AX832" s="13" t="s">
        <v>73</v>
      </c>
      <c r="AY832" s="217" t="s">
        <v>163</v>
      </c>
    </row>
    <row r="833" spans="1:65" s="14" customFormat="1" ht="11.25">
      <c r="B833" s="218"/>
      <c r="C833" s="219"/>
      <c r="D833" s="209" t="s">
        <v>173</v>
      </c>
      <c r="E833" s="220" t="s">
        <v>20</v>
      </c>
      <c r="F833" s="221" t="s">
        <v>1002</v>
      </c>
      <c r="G833" s="219"/>
      <c r="H833" s="222">
        <v>30</v>
      </c>
      <c r="I833" s="223"/>
      <c r="J833" s="219"/>
      <c r="K833" s="219"/>
      <c r="L833" s="224"/>
      <c r="M833" s="225"/>
      <c r="N833" s="226"/>
      <c r="O833" s="226"/>
      <c r="P833" s="226"/>
      <c r="Q833" s="226"/>
      <c r="R833" s="226"/>
      <c r="S833" s="226"/>
      <c r="T833" s="227"/>
      <c r="AT833" s="228" t="s">
        <v>173</v>
      </c>
      <c r="AU833" s="228" t="s">
        <v>82</v>
      </c>
      <c r="AV833" s="14" t="s">
        <v>82</v>
      </c>
      <c r="AW833" s="14" t="s">
        <v>34</v>
      </c>
      <c r="AX833" s="14" t="s">
        <v>80</v>
      </c>
      <c r="AY833" s="228" t="s">
        <v>163</v>
      </c>
    </row>
    <row r="834" spans="1:65" s="2" customFormat="1" ht="14.45" customHeight="1">
      <c r="A834" s="36"/>
      <c r="B834" s="37"/>
      <c r="C834" s="194" t="s">
        <v>1003</v>
      </c>
      <c r="D834" s="194" t="s">
        <v>166</v>
      </c>
      <c r="E834" s="195" t="s">
        <v>1004</v>
      </c>
      <c r="F834" s="196" t="s">
        <v>1005</v>
      </c>
      <c r="G834" s="197" t="s">
        <v>185</v>
      </c>
      <c r="H834" s="198">
        <v>232</v>
      </c>
      <c r="I834" s="199"/>
      <c r="J834" s="200">
        <f>ROUND(I834*H834,2)</f>
        <v>0</v>
      </c>
      <c r="K834" s="196" t="s">
        <v>170</v>
      </c>
      <c r="L834" s="41"/>
      <c r="M834" s="201" t="s">
        <v>20</v>
      </c>
      <c r="N834" s="202" t="s">
        <v>44</v>
      </c>
      <c r="O834" s="66"/>
      <c r="P834" s="203">
        <f>O834*H834</f>
        <v>0</v>
      </c>
      <c r="Q834" s="203">
        <v>0</v>
      </c>
      <c r="R834" s="203">
        <f>Q834*H834</f>
        <v>0</v>
      </c>
      <c r="S834" s="203">
        <v>0.03</v>
      </c>
      <c r="T834" s="204">
        <f>S834*H834</f>
        <v>6.96</v>
      </c>
      <c r="U834" s="36"/>
      <c r="V834" s="36"/>
      <c r="W834" s="36"/>
      <c r="X834" s="36"/>
      <c r="Y834" s="36"/>
      <c r="Z834" s="36"/>
      <c r="AA834" s="36"/>
      <c r="AB834" s="36"/>
      <c r="AC834" s="36"/>
      <c r="AD834" s="36"/>
      <c r="AE834" s="36"/>
      <c r="AR834" s="205" t="s">
        <v>275</v>
      </c>
      <c r="AT834" s="205" t="s">
        <v>166</v>
      </c>
      <c r="AU834" s="205" t="s">
        <v>82</v>
      </c>
      <c r="AY834" s="19" t="s">
        <v>163</v>
      </c>
      <c r="BE834" s="206">
        <f>IF(N834="základní",J834,0)</f>
        <v>0</v>
      </c>
      <c r="BF834" s="206">
        <f>IF(N834="snížená",J834,0)</f>
        <v>0</v>
      </c>
      <c r="BG834" s="206">
        <f>IF(N834="zákl. přenesená",J834,0)</f>
        <v>0</v>
      </c>
      <c r="BH834" s="206">
        <f>IF(N834="sníž. přenesená",J834,0)</f>
        <v>0</v>
      </c>
      <c r="BI834" s="206">
        <f>IF(N834="nulová",J834,0)</f>
        <v>0</v>
      </c>
      <c r="BJ834" s="19" t="s">
        <v>80</v>
      </c>
      <c r="BK834" s="206">
        <f>ROUND(I834*H834,2)</f>
        <v>0</v>
      </c>
      <c r="BL834" s="19" t="s">
        <v>275</v>
      </c>
      <c r="BM834" s="205" t="s">
        <v>1006</v>
      </c>
    </row>
    <row r="835" spans="1:65" s="13" customFormat="1" ht="11.25">
      <c r="B835" s="207"/>
      <c r="C835" s="208"/>
      <c r="D835" s="209" t="s">
        <v>173</v>
      </c>
      <c r="E835" s="210" t="s">
        <v>20</v>
      </c>
      <c r="F835" s="211" t="s">
        <v>499</v>
      </c>
      <c r="G835" s="208"/>
      <c r="H835" s="210" t="s">
        <v>20</v>
      </c>
      <c r="I835" s="212"/>
      <c r="J835" s="208"/>
      <c r="K835" s="208"/>
      <c r="L835" s="213"/>
      <c r="M835" s="214"/>
      <c r="N835" s="215"/>
      <c r="O835" s="215"/>
      <c r="P835" s="215"/>
      <c r="Q835" s="215"/>
      <c r="R835" s="215"/>
      <c r="S835" s="215"/>
      <c r="T835" s="216"/>
      <c r="AT835" s="217" t="s">
        <v>173</v>
      </c>
      <c r="AU835" s="217" t="s">
        <v>82</v>
      </c>
      <c r="AV835" s="13" t="s">
        <v>80</v>
      </c>
      <c r="AW835" s="13" t="s">
        <v>34</v>
      </c>
      <c r="AX835" s="13" t="s">
        <v>73</v>
      </c>
      <c r="AY835" s="217" t="s">
        <v>163</v>
      </c>
    </row>
    <row r="836" spans="1:65" s="13" customFormat="1" ht="11.25">
      <c r="B836" s="207"/>
      <c r="C836" s="208"/>
      <c r="D836" s="209" t="s">
        <v>173</v>
      </c>
      <c r="E836" s="210" t="s">
        <v>20</v>
      </c>
      <c r="F836" s="211" t="s">
        <v>1007</v>
      </c>
      <c r="G836" s="208"/>
      <c r="H836" s="210" t="s">
        <v>20</v>
      </c>
      <c r="I836" s="212"/>
      <c r="J836" s="208"/>
      <c r="K836" s="208"/>
      <c r="L836" s="213"/>
      <c r="M836" s="214"/>
      <c r="N836" s="215"/>
      <c r="O836" s="215"/>
      <c r="P836" s="215"/>
      <c r="Q836" s="215"/>
      <c r="R836" s="215"/>
      <c r="S836" s="215"/>
      <c r="T836" s="216"/>
      <c r="AT836" s="217" t="s">
        <v>173</v>
      </c>
      <c r="AU836" s="217" t="s">
        <v>82</v>
      </c>
      <c r="AV836" s="13" t="s">
        <v>80</v>
      </c>
      <c r="AW836" s="13" t="s">
        <v>34</v>
      </c>
      <c r="AX836" s="13" t="s">
        <v>73</v>
      </c>
      <c r="AY836" s="217" t="s">
        <v>163</v>
      </c>
    </row>
    <row r="837" spans="1:65" s="14" customFormat="1" ht="11.25">
      <c r="B837" s="218"/>
      <c r="C837" s="219"/>
      <c r="D837" s="209" t="s">
        <v>173</v>
      </c>
      <c r="E837" s="220" t="s">
        <v>20</v>
      </c>
      <c r="F837" s="221" t="s">
        <v>1008</v>
      </c>
      <c r="G837" s="219"/>
      <c r="H837" s="222">
        <v>232</v>
      </c>
      <c r="I837" s="223"/>
      <c r="J837" s="219"/>
      <c r="K837" s="219"/>
      <c r="L837" s="224"/>
      <c r="M837" s="225"/>
      <c r="N837" s="226"/>
      <c r="O837" s="226"/>
      <c r="P837" s="226"/>
      <c r="Q837" s="226"/>
      <c r="R837" s="226"/>
      <c r="S837" s="226"/>
      <c r="T837" s="227"/>
      <c r="AT837" s="228" t="s">
        <v>173</v>
      </c>
      <c r="AU837" s="228" t="s">
        <v>82</v>
      </c>
      <c r="AV837" s="14" t="s">
        <v>82</v>
      </c>
      <c r="AW837" s="14" t="s">
        <v>34</v>
      </c>
      <c r="AX837" s="14" t="s">
        <v>80</v>
      </c>
      <c r="AY837" s="228" t="s">
        <v>163</v>
      </c>
    </row>
    <row r="838" spans="1:65" s="2" customFormat="1" ht="14.45" customHeight="1">
      <c r="A838" s="36"/>
      <c r="B838" s="37"/>
      <c r="C838" s="194" t="s">
        <v>1009</v>
      </c>
      <c r="D838" s="194" t="s">
        <v>166</v>
      </c>
      <c r="E838" s="195" t="s">
        <v>1010</v>
      </c>
      <c r="F838" s="196" t="s">
        <v>1011</v>
      </c>
      <c r="G838" s="197" t="s">
        <v>185</v>
      </c>
      <c r="H838" s="198">
        <v>232</v>
      </c>
      <c r="I838" s="199"/>
      <c r="J838" s="200">
        <f>ROUND(I838*H838,2)</f>
        <v>0</v>
      </c>
      <c r="K838" s="196" t="s">
        <v>20</v>
      </c>
      <c r="L838" s="41"/>
      <c r="M838" s="201" t="s">
        <v>20</v>
      </c>
      <c r="N838" s="202" t="s">
        <v>44</v>
      </c>
      <c r="O838" s="66"/>
      <c r="P838" s="203">
        <f>O838*H838</f>
        <v>0</v>
      </c>
      <c r="Q838" s="203">
        <v>0</v>
      </c>
      <c r="R838" s="203">
        <f>Q838*H838</f>
        <v>0</v>
      </c>
      <c r="S838" s="203">
        <v>0</v>
      </c>
      <c r="T838" s="204">
        <f>S838*H838</f>
        <v>0</v>
      </c>
      <c r="U838" s="36"/>
      <c r="V838" s="36"/>
      <c r="W838" s="36"/>
      <c r="X838" s="36"/>
      <c r="Y838" s="36"/>
      <c r="Z838" s="36"/>
      <c r="AA838" s="36"/>
      <c r="AB838" s="36"/>
      <c r="AC838" s="36"/>
      <c r="AD838" s="36"/>
      <c r="AE838" s="36"/>
      <c r="AR838" s="205" t="s">
        <v>275</v>
      </c>
      <c r="AT838" s="205" t="s">
        <v>166</v>
      </c>
      <c r="AU838" s="205" t="s">
        <v>82</v>
      </c>
      <c r="AY838" s="19" t="s">
        <v>163</v>
      </c>
      <c r="BE838" s="206">
        <f>IF(N838="základní",J838,0)</f>
        <v>0</v>
      </c>
      <c r="BF838" s="206">
        <f>IF(N838="snížená",J838,0)</f>
        <v>0</v>
      </c>
      <c r="BG838" s="206">
        <f>IF(N838="zákl. přenesená",J838,0)</f>
        <v>0</v>
      </c>
      <c r="BH838" s="206">
        <f>IF(N838="sníž. přenesená",J838,0)</f>
        <v>0</v>
      </c>
      <c r="BI838" s="206">
        <f>IF(N838="nulová",J838,0)</f>
        <v>0</v>
      </c>
      <c r="BJ838" s="19" t="s">
        <v>80</v>
      </c>
      <c r="BK838" s="206">
        <f>ROUND(I838*H838,2)</f>
        <v>0</v>
      </c>
      <c r="BL838" s="19" t="s">
        <v>275</v>
      </c>
      <c r="BM838" s="205" t="s">
        <v>1012</v>
      </c>
    </row>
    <row r="839" spans="1:65" s="2" customFormat="1" ht="14.45" customHeight="1">
      <c r="A839" s="36"/>
      <c r="B839" s="37"/>
      <c r="C839" s="194" t="s">
        <v>1013</v>
      </c>
      <c r="D839" s="194" t="s">
        <v>166</v>
      </c>
      <c r="E839" s="195" t="s">
        <v>1014</v>
      </c>
      <c r="F839" s="196" t="s">
        <v>1015</v>
      </c>
      <c r="G839" s="197" t="s">
        <v>185</v>
      </c>
      <c r="H839" s="198">
        <v>232</v>
      </c>
      <c r="I839" s="199"/>
      <c r="J839" s="200">
        <f>ROUND(I839*H839,2)</f>
        <v>0</v>
      </c>
      <c r="K839" s="196" t="s">
        <v>170</v>
      </c>
      <c r="L839" s="41"/>
      <c r="M839" s="201" t="s">
        <v>20</v>
      </c>
      <c r="N839" s="202" t="s">
        <v>44</v>
      </c>
      <c r="O839" s="66"/>
      <c r="P839" s="203">
        <f>O839*H839</f>
        <v>0</v>
      </c>
      <c r="Q839" s="203">
        <v>0</v>
      </c>
      <c r="R839" s="203">
        <f>Q839*H839</f>
        <v>0</v>
      </c>
      <c r="S839" s="203">
        <v>0</v>
      </c>
      <c r="T839" s="204">
        <f>S839*H839</f>
        <v>0</v>
      </c>
      <c r="U839" s="36"/>
      <c r="V839" s="36"/>
      <c r="W839" s="36"/>
      <c r="X839" s="36"/>
      <c r="Y839" s="36"/>
      <c r="Z839" s="36"/>
      <c r="AA839" s="36"/>
      <c r="AB839" s="36"/>
      <c r="AC839" s="36"/>
      <c r="AD839" s="36"/>
      <c r="AE839" s="36"/>
      <c r="AR839" s="205" t="s">
        <v>275</v>
      </c>
      <c r="AT839" s="205" t="s">
        <v>166</v>
      </c>
      <c r="AU839" s="205" t="s">
        <v>82</v>
      </c>
      <c r="AY839" s="19" t="s">
        <v>163</v>
      </c>
      <c r="BE839" s="206">
        <f>IF(N839="základní",J839,0)</f>
        <v>0</v>
      </c>
      <c r="BF839" s="206">
        <f>IF(N839="snížená",J839,0)</f>
        <v>0</v>
      </c>
      <c r="BG839" s="206">
        <f>IF(N839="zákl. přenesená",J839,0)</f>
        <v>0</v>
      </c>
      <c r="BH839" s="206">
        <f>IF(N839="sníž. přenesená",J839,0)</f>
        <v>0</v>
      </c>
      <c r="BI839" s="206">
        <f>IF(N839="nulová",J839,0)</f>
        <v>0</v>
      </c>
      <c r="BJ839" s="19" t="s">
        <v>80</v>
      </c>
      <c r="BK839" s="206">
        <f>ROUND(I839*H839,2)</f>
        <v>0</v>
      </c>
      <c r="BL839" s="19" t="s">
        <v>275</v>
      </c>
      <c r="BM839" s="205" t="s">
        <v>1016</v>
      </c>
    </row>
    <row r="840" spans="1:65" s="2" customFormat="1" ht="29.25">
      <c r="A840" s="36"/>
      <c r="B840" s="37"/>
      <c r="C840" s="38"/>
      <c r="D840" s="209" t="s">
        <v>187</v>
      </c>
      <c r="E840" s="38"/>
      <c r="F840" s="240" t="s">
        <v>1017</v>
      </c>
      <c r="G840" s="38"/>
      <c r="H840" s="38"/>
      <c r="I840" s="117"/>
      <c r="J840" s="38"/>
      <c r="K840" s="38"/>
      <c r="L840" s="41"/>
      <c r="M840" s="241"/>
      <c r="N840" s="242"/>
      <c r="O840" s="66"/>
      <c r="P840" s="66"/>
      <c r="Q840" s="66"/>
      <c r="R840" s="66"/>
      <c r="S840" s="66"/>
      <c r="T840" s="67"/>
      <c r="U840" s="36"/>
      <c r="V840" s="36"/>
      <c r="W840" s="36"/>
      <c r="X840" s="36"/>
      <c r="Y840" s="36"/>
      <c r="Z840" s="36"/>
      <c r="AA840" s="36"/>
      <c r="AB840" s="36"/>
      <c r="AC840" s="36"/>
      <c r="AD840" s="36"/>
      <c r="AE840" s="36"/>
      <c r="AT840" s="19" t="s">
        <v>187</v>
      </c>
      <c r="AU840" s="19" t="s">
        <v>82</v>
      </c>
    </row>
    <row r="841" spans="1:65" s="13" customFormat="1" ht="11.25">
      <c r="B841" s="207"/>
      <c r="C841" s="208"/>
      <c r="D841" s="209" t="s">
        <v>173</v>
      </c>
      <c r="E841" s="210" t="s">
        <v>20</v>
      </c>
      <c r="F841" s="211" t="s">
        <v>313</v>
      </c>
      <c r="G841" s="208"/>
      <c r="H841" s="210" t="s">
        <v>20</v>
      </c>
      <c r="I841" s="212"/>
      <c r="J841" s="208"/>
      <c r="K841" s="208"/>
      <c r="L841" s="213"/>
      <c r="M841" s="214"/>
      <c r="N841" s="215"/>
      <c r="O841" s="215"/>
      <c r="P841" s="215"/>
      <c r="Q841" s="215"/>
      <c r="R841" s="215"/>
      <c r="S841" s="215"/>
      <c r="T841" s="216"/>
      <c r="AT841" s="217" t="s">
        <v>173</v>
      </c>
      <c r="AU841" s="217" t="s">
        <v>82</v>
      </c>
      <c r="AV841" s="13" t="s">
        <v>80</v>
      </c>
      <c r="AW841" s="13" t="s">
        <v>34</v>
      </c>
      <c r="AX841" s="13" t="s">
        <v>73</v>
      </c>
      <c r="AY841" s="217" t="s">
        <v>163</v>
      </c>
    </row>
    <row r="842" spans="1:65" s="14" customFormat="1" ht="11.25">
      <c r="B842" s="218"/>
      <c r="C842" s="219"/>
      <c r="D842" s="209" t="s">
        <v>173</v>
      </c>
      <c r="E842" s="220" t="s">
        <v>20</v>
      </c>
      <c r="F842" s="221" t="s">
        <v>1018</v>
      </c>
      <c r="G842" s="219"/>
      <c r="H842" s="222">
        <v>232</v>
      </c>
      <c r="I842" s="223"/>
      <c r="J842" s="219"/>
      <c r="K842" s="219"/>
      <c r="L842" s="224"/>
      <c r="M842" s="225"/>
      <c r="N842" s="226"/>
      <c r="O842" s="226"/>
      <c r="P842" s="226"/>
      <c r="Q842" s="226"/>
      <c r="R842" s="226"/>
      <c r="S842" s="226"/>
      <c r="T842" s="227"/>
      <c r="AT842" s="228" t="s">
        <v>173</v>
      </c>
      <c r="AU842" s="228" t="s">
        <v>82</v>
      </c>
      <c r="AV842" s="14" t="s">
        <v>82</v>
      </c>
      <c r="AW842" s="14" t="s">
        <v>34</v>
      </c>
      <c r="AX842" s="14" t="s">
        <v>80</v>
      </c>
      <c r="AY842" s="228" t="s">
        <v>163</v>
      </c>
    </row>
    <row r="843" spans="1:65" s="2" customFormat="1" ht="14.45" customHeight="1">
      <c r="A843" s="36"/>
      <c r="B843" s="37"/>
      <c r="C843" s="243" t="s">
        <v>1019</v>
      </c>
      <c r="D843" s="243" t="s">
        <v>214</v>
      </c>
      <c r="E843" s="244" t="s">
        <v>1020</v>
      </c>
      <c r="F843" s="245" t="s">
        <v>1021</v>
      </c>
      <c r="G843" s="246" t="s">
        <v>185</v>
      </c>
      <c r="H843" s="247">
        <v>232</v>
      </c>
      <c r="I843" s="248"/>
      <c r="J843" s="249">
        <f>ROUND(I843*H843,2)</f>
        <v>0</v>
      </c>
      <c r="K843" s="245" t="s">
        <v>20</v>
      </c>
      <c r="L843" s="250"/>
      <c r="M843" s="251" t="s">
        <v>20</v>
      </c>
      <c r="N843" s="252" t="s">
        <v>44</v>
      </c>
      <c r="O843" s="66"/>
      <c r="P843" s="203">
        <f>O843*H843</f>
        <v>0</v>
      </c>
      <c r="Q843" s="203">
        <v>1.323E-2</v>
      </c>
      <c r="R843" s="203">
        <f>Q843*H843</f>
        <v>3.0693600000000001</v>
      </c>
      <c r="S843" s="203">
        <v>0</v>
      </c>
      <c r="T843" s="204">
        <f>S843*H843</f>
        <v>0</v>
      </c>
      <c r="U843" s="36"/>
      <c r="V843" s="36"/>
      <c r="W843" s="36"/>
      <c r="X843" s="36"/>
      <c r="Y843" s="36"/>
      <c r="Z843" s="36"/>
      <c r="AA843" s="36"/>
      <c r="AB843" s="36"/>
      <c r="AC843" s="36"/>
      <c r="AD843" s="36"/>
      <c r="AE843" s="36"/>
      <c r="AR843" s="205" t="s">
        <v>373</v>
      </c>
      <c r="AT843" s="205" t="s">
        <v>214</v>
      </c>
      <c r="AU843" s="205" t="s">
        <v>82</v>
      </c>
      <c r="AY843" s="19" t="s">
        <v>163</v>
      </c>
      <c r="BE843" s="206">
        <f>IF(N843="základní",J843,0)</f>
        <v>0</v>
      </c>
      <c r="BF843" s="206">
        <f>IF(N843="snížená",J843,0)</f>
        <v>0</v>
      </c>
      <c r="BG843" s="206">
        <f>IF(N843="zákl. přenesená",J843,0)</f>
        <v>0</v>
      </c>
      <c r="BH843" s="206">
        <f>IF(N843="sníž. přenesená",J843,0)</f>
        <v>0</v>
      </c>
      <c r="BI843" s="206">
        <f>IF(N843="nulová",J843,0)</f>
        <v>0</v>
      </c>
      <c r="BJ843" s="19" t="s">
        <v>80</v>
      </c>
      <c r="BK843" s="206">
        <f>ROUND(I843*H843,2)</f>
        <v>0</v>
      </c>
      <c r="BL843" s="19" t="s">
        <v>275</v>
      </c>
      <c r="BM843" s="205" t="s">
        <v>1022</v>
      </c>
    </row>
    <row r="844" spans="1:65" s="2" customFormat="1" ht="14.45" customHeight="1">
      <c r="A844" s="36"/>
      <c r="B844" s="37"/>
      <c r="C844" s="194" t="s">
        <v>1023</v>
      </c>
      <c r="D844" s="194" t="s">
        <v>166</v>
      </c>
      <c r="E844" s="195" t="s">
        <v>1024</v>
      </c>
      <c r="F844" s="196" t="s">
        <v>1025</v>
      </c>
      <c r="G844" s="197" t="s">
        <v>185</v>
      </c>
      <c r="H844" s="198">
        <v>26.981000000000002</v>
      </c>
      <c r="I844" s="199"/>
      <c r="J844" s="200">
        <f>ROUND(I844*H844,2)</f>
        <v>0</v>
      </c>
      <c r="K844" s="196" t="s">
        <v>20</v>
      </c>
      <c r="L844" s="41"/>
      <c r="M844" s="201" t="s">
        <v>20</v>
      </c>
      <c r="N844" s="202" t="s">
        <v>44</v>
      </c>
      <c r="O844" s="66"/>
      <c r="P844" s="203">
        <f>O844*H844</f>
        <v>0</v>
      </c>
      <c r="Q844" s="203">
        <v>0</v>
      </c>
      <c r="R844" s="203">
        <f>Q844*H844</f>
        <v>0</v>
      </c>
      <c r="S844" s="203">
        <v>0</v>
      </c>
      <c r="T844" s="204">
        <f>S844*H844</f>
        <v>0</v>
      </c>
      <c r="U844" s="36"/>
      <c r="V844" s="36"/>
      <c r="W844" s="36"/>
      <c r="X844" s="36"/>
      <c r="Y844" s="36"/>
      <c r="Z844" s="36"/>
      <c r="AA844" s="36"/>
      <c r="AB844" s="36"/>
      <c r="AC844" s="36"/>
      <c r="AD844" s="36"/>
      <c r="AE844" s="36"/>
      <c r="AR844" s="205" t="s">
        <v>275</v>
      </c>
      <c r="AT844" s="205" t="s">
        <v>166</v>
      </c>
      <c r="AU844" s="205" t="s">
        <v>82</v>
      </c>
      <c r="AY844" s="19" t="s">
        <v>163</v>
      </c>
      <c r="BE844" s="206">
        <f>IF(N844="základní",J844,0)</f>
        <v>0</v>
      </c>
      <c r="BF844" s="206">
        <f>IF(N844="snížená",J844,0)</f>
        <v>0</v>
      </c>
      <c r="BG844" s="206">
        <f>IF(N844="zákl. přenesená",J844,0)</f>
        <v>0</v>
      </c>
      <c r="BH844" s="206">
        <f>IF(N844="sníž. přenesená",J844,0)</f>
        <v>0</v>
      </c>
      <c r="BI844" s="206">
        <f>IF(N844="nulová",J844,0)</f>
        <v>0</v>
      </c>
      <c r="BJ844" s="19" t="s">
        <v>80</v>
      </c>
      <c r="BK844" s="206">
        <f>ROUND(I844*H844,2)</f>
        <v>0</v>
      </c>
      <c r="BL844" s="19" t="s">
        <v>275</v>
      </c>
      <c r="BM844" s="205" t="s">
        <v>1026</v>
      </c>
    </row>
    <row r="845" spans="1:65" s="13" customFormat="1" ht="11.25">
      <c r="B845" s="207"/>
      <c r="C845" s="208"/>
      <c r="D845" s="209" t="s">
        <v>173</v>
      </c>
      <c r="E845" s="210" t="s">
        <v>20</v>
      </c>
      <c r="F845" s="211" t="s">
        <v>1027</v>
      </c>
      <c r="G845" s="208"/>
      <c r="H845" s="210" t="s">
        <v>20</v>
      </c>
      <c r="I845" s="212"/>
      <c r="J845" s="208"/>
      <c r="K845" s="208"/>
      <c r="L845" s="213"/>
      <c r="M845" s="214"/>
      <c r="N845" s="215"/>
      <c r="O845" s="215"/>
      <c r="P845" s="215"/>
      <c r="Q845" s="215"/>
      <c r="R845" s="215"/>
      <c r="S845" s="215"/>
      <c r="T845" s="216"/>
      <c r="AT845" s="217" t="s">
        <v>173</v>
      </c>
      <c r="AU845" s="217" t="s">
        <v>82</v>
      </c>
      <c r="AV845" s="13" t="s">
        <v>80</v>
      </c>
      <c r="AW845" s="13" t="s">
        <v>34</v>
      </c>
      <c r="AX845" s="13" t="s">
        <v>73</v>
      </c>
      <c r="AY845" s="217" t="s">
        <v>163</v>
      </c>
    </row>
    <row r="846" spans="1:65" s="14" customFormat="1" ht="11.25">
      <c r="B846" s="218"/>
      <c r="C846" s="219"/>
      <c r="D846" s="209" t="s">
        <v>173</v>
      </c>
      <c r="E846" s="220" t="s">
        <v>20</v>
      </c>
      <c r="F846" s="221" t="s">
        <v>1028</v>
      </c>
      <c r="G846" s="219"/>
      <c r="H846" s="222">
        <v>26.981000000000002</v>
      </c>
      <c r="I846" s="223"/>
      <c r="J846" s="219"/>
      <c r="K846" s="219"/>
      <c r="L846" s="224"/>
      <c r="M846" s="225"/>
      <c r="N846" s="226"/>
      <c r="O846" s="226"/>
      <c r="P846" s="226"/>
      <c r="Q846" s="226"/>
      <c r="R846" s="226"/>
      <c r="S846" s="226"/>
      <c r="T846" s="227"/>
      <c r="AT846" s="228" t="s">
        <v>173</v>
      </c>
      <c r="AU846" s="228" t="s">
        <v>82</v>
      </c>
      <c r="AV846" s="14" t="s">
        <v>82</v>
      </c>
      <c r="AW846" s="14" t="s">
        <v>34</v>
      </c>
      <c r="AX846" s="14" t="s">
        <v>80</v>
      </c>
      <c r="AY846" s="228" t="s">
        <v>163</v>
      </c>
    </row>
    <row r="847" spans="1:65" s="2" customFormat="1" ht="27" customHeight="1">
      <c r="A847" s="36"/>
      <c r="B847" s="37"/>
      <c r="C847" s="243" t="s">
        <v>1029</v>
      </c>
      <c r="D847" s="243" t="s">
        <v>214</v>
      </c>
      <c r="E847" s="244" t="s">
        <v>1030</v>
      </c>
      <c r="F847" s="245" t="s">
        <v>1031</v>
      </c>
      <c r="G847" s="246" t="s">
        <v>185</v>
      </c>
      <c r="H847" s="247">
        <v>26.981000000000002</v>
      </c>
      <c r="I847" s="248"/>
      <c r="J847" s="249">
        <f>ROUND(I847*H847,2)</f>
        <v>0</v>
      </c>
      <c r="K847" s="245" t="s">
        <v>20</v>
      </c>
      <c r="L847" s="250"/>
      <c r="M847" s="251" t="s">
        <v>20</v>
      </c>
      <c r="N847" s="252" t="s">
        <v>44</v>
      </c>
      <c r="O847" s="66"/>
      <c r="P847" s="203">
        <f>O847*H847</f>
        <v>0</v>
      </c>
      <c r="Q847" s="203">
        <v>0</v>
      </c>
      <c r="R847" s="203">
        <f>Q847*H847</f>
        <v>0</v>
      </c>
      <c r="S847" s="203">
        <v>0</v>
      </c>
      <c r="T847" s="204">
        <f>S847*H847</f>
        <v>0</v>
      </c>
      <c r="U847" s="36"/>
      <c r="V847" s="36"/>
      <c r="W847" s="36"/>
      <c r="X847" s="36"/>
      <c r="Y847" s="36"/>
      <c r="Z847" s="36"/>
      <c r="AA847" s="36"/>
      <c r="AB847" s="36"/>
      <c r="AC847" s="36"/>
      <c r="AD847" s="36"/>
      <c r="AE847" s="36"/>
      <c r="AR847" s="205" t="s">
        <v>373</v>
      </c>
      <c r="AT847" s="205" t="s">
        <v>214</v>
      </c>
      <c r="AU847" s="205" t="s">
        <v>82</v>
      </c>
      <c r="AY847" s="19" t="s">
        <v>163</v>
      </c>
      <c r="BE847" s="206">
        <f>IF(N847="základní",J847,0)</f>
        <v>0</v>
      </c>
      <c r="BF847" s="206">
        <f>IF(N847="snížená",J847,0)</f>
        <v>0</v>
      </c>
      <c r="BG847" s="206">
        <f>IF(N847="zákl. přenesená",J847,0)</f>
        <v>0</v>
      </c>
      <c r="BH847" s="206">
        <f>IF(N847="sníž. přenesená",J847,0)</f>
        <v>0</v>
      </c>
      <c r="BI847" s="206">
        <f>IF(N847="nulová",J847,0)</f>
        <v>0</v>
      </c>
      <c r="BJ847" s="19" t="s">
        <v>80</v>
      </c>
      <c r="BK847" s="206">
        <f>ROUND(I847*H847,2)</f>
        <v>0</v>
      </c>
      <c r="BL847" s="19" t="s">
        <v>275</v>
      </c>
      <c r="BM847" s="205" t="s">
        <v>1032</v>
      </c>
    </row>
    <row r="848" spans="1:65" s="2" customFormat="1" ht="14.45" customHeight="1">
      <c r="A848" s="36"/>
      <c r="B848" s="37"/>
      <c r="C848" s="194" t="s">
        <v>1033</v>
      </c>
      <c r="D848" s="194" t="s">
        <v>166</v>
      </c>
      <c r="E848" s="195" t="s">
        <v>1034</v>
      </c>
      <c r="F848" s="196" t="s">
        <v>1035</v>
      </c>
      <c r="G848" s="197" t="s">
        <v>185</v>
      </c>
      <c r="H848" s="198">
        <v>53.084000000000003</v>
      </c>
      <c r="I848" s="199"/>
      <c r="J848" s="200">
        <f>ROUND(I848*H848,2)</f>
        <v>0</v>
      </c>
      <c r="K848" s="196" t="s">
        <v>170</v>
      </c>
      <c r="L848" s="41"/>
      <c r="M848" s="201" t="s">
        <v>20</v>
      </c>
      <c r="N848" s="202" t="s">
        <v>44</v>
      </c>
      <c r="O848" s="66"/>
      <c r="P848" s="203">
        <f>O848*H848</f>
        <v>0</v>
      </c>
      <c r="Q848" s="203">
        <v>0</v>
      </c>
      <c r="R848" s="203">
        <f>Q848*H848</f>
        <v>0</v>
      </c>
      <c r="S848" s="203">
        <v>0</v>
      </c>
      <c r="T848" s="204">
        <f>S848*H848</f>
        <v>0</v>
      </c>
      <c r="U848" s="36"/>
      <c r="V848" s="36"/>
      <c r="W848" s="36"/>
      <c r="X848" s="36"/>
      <c r="Y848" s="36"/>
      <c r="Z848" s="36"/>
      <c r="AA848" s="36"/>
      <c r="AB848" s="36"/>
      <c r="AC848" s="36"/>
      <c r="AD848" s="36"/>
      <c r="AE848" s="36"/>
      <c r="AR848" s="205" t="s">
        <v>275</v>
      </c>
      <c r="AT848" s="205" t="s">
        <v>166</v>
      </c>
      <c r="AU848" s="205" t="s">
        <v>82</v>
      </c>
      <c r="AY848" s="19" t="s">
        <v>163</v>
      </c>
      <c r="BE848" s="206">
        <f>IF(N848="základní",J848,0)</f>
        <v>0</v>
      </c>
      <c r="BF848" s="206">
        <f>IF(N848="snížená",J848,0)</f>
        <v>0</v>
      </c>
      <c r="BG848" s="206">
        <f>IF(N848="zákl. přenesená",J848,0)</f>
        <v>0</v>
      </c>
      <c r="BH848" s="206">
        <f>IF(N848="sníž. přenesená",J848,0)</f>
        <v>0</v>
      </c>
      <c r="BI848" s="206">
        <f>IF(N848="nulová",J848,0)</f>
        <v>0</v>
      </c>
      <c r="BJ848" s="19" t="s">
        <v>80</v>
      </c>
      <c r="BK848" s="206">
        <f>ROUND(I848*H848,2)</f>
        <v>0</v>
      </c>
      <c r="BL848" s="19" t="s">
        <v>275</v>
      </c>
      <c r="BM848" s="205" t="s">
        <v>1036</v>
      </c>
    </row>
    <row r="849" spans="1:65" s="2" customFormat="1" ht="29.25">
      <c r="A849" s="36"/>
      <c r="B849" s="37"/>
      <c r="C849" s="38"/>
      <c r="D849" s="209" t="s">
        <v>187</v>
      </c>
      <c r="E849" s="38"/>
      <c r="F849" s="240" t="s">
        <v>1017</v>
      </c>
      <c r="G849" s="38"/>
      <c r="H849" s="38"/>
      <c r="I849" s="117"/>
      <c r="J849" s="38"/>
      <c r="K849" s="38"/>
      <c r="L849" s="41"/>
      <c r="M849" s="241"/>
      <c r="N849" s="242"/>
      <c r="O849" s="66"/>
      <c r="P849" s="66"/>
      <c r="Q849" s="66"/>
      <c r="R849" s="66"/>
      <c r="S849" s="66"/>
      <c r="T849" s="67"/>
      <c r="U849" s="36"/>
      <c r="V849" s="36"/>
      <c r="W849" s="36"/>
      <c r="X849" s="36"/>
      <c r="Y849" s="36"/>
      <c r="Z849" s="36"/>
      <c r="AA849" s="36"/>
      <c r="AB849" s="36"/>
      <c r="AC849" s="36"/>
      <c r="AD849" s="36"/>
      <c r="AE849" s="36"/>
      <c r="AT849" s="19" t="s">
        <v>187</v>
      </c>
      <c r="AU849" s="19" t="s">
        <v>82</v>
      </c>
    </row>
    <row r="850" spans="1:65" s="13" customFormat="1" ht="11.25">
      <c r="B850" s="207"/>
      <c r="C850" s="208"/>
      <c r="D850" s="209" t="s">
        <v>173</v>
      </c>
      <c r="E850" s="210" t="s">
        <v>20</v>
      </c>
      <c r="F850" s="211" t="s">
        <v>1001</v>
      </c>
      <c r="G850" s="208"/>
      <c r="H850" s="210" t="s">
        <v>20</v>
      </c>
      <c r="I850" s="212"/>
      <c r="J850" s="208"/>
      <c r="K850" s="208"/>
      <c r="L850" s="213"/>
      <c r="M850" s="214"/>
      <c r="N850" s="215"/>
      <c r="O850" s="215"/>
      <c r="P850" s="215"/>
      <c r="Q850" s="215"/>
      <c r="R850" s="215"/>
      <c r="S850" s="215"/>
      <c r="T850" s="216"/>
      <c r="AT850" s="217" t="s">
        <v>173</v>
      </c>
      <c r="AU850" s="217" t="s">
        <v>82</v>
      </c>
      <c r="AV850" s="13" t="s">
        <v>80</v>
      </c>
      <c r="AW850" s="13" t="s">
        <v>34</v>
      </c>
      <c r="AX850" s="13" t="s">
        <v>73</v>
      </c>
      <c r="AY850" s="217" t="s">
        <v>163</v>
      </c>
    </row>
    <row r="851" spans="1:65" s="14" customFormat="1" ht="11.25">
      <c r="B851" s="218"/>
      <c r="C851" s="219"/>
      <c r="D851" s="209" t="s">
        <v>173</v>
      </c>
      <c r="E851" s="220" t="s">
        <v>20</v>
      </c>
      <c r="F851" s="221" t="s">
        <v>1002</v>
      </c>
      <c r="G851" s="219"/>
      <c r="H851" s="222">
        <v>30</v>
      </c>
      <c r="I851" s="223"/>
      <c r="J851" s="219"/>
      <c r="K851" s="219"/>
      <c r="L851" s="224"/>
      <c r="M851" s="225"/>
      <c r="N851" s="226"/>
      <c r="O851" s="226"/>
      <c r="P851" s="226"/>
      <c r="Q851" s="226"/>
      <c r="R851" s="226"/>
      <c r="S851" s="226"/>
      <c r="T851" s="227"/>
      <c r="AT851" s="228" t="s">
        <v>173</v>
      </c>
      <c r="AU851" s="228" t="s">
        <v>82</v>
      </c>
      <c r="AV851" s="14" t="s">
        <v>82</v>
      </c>
      <c r="AW851" s="14" t="s">
        <v>34</v>
      </c>
      <c r="AX851" s="14" t="s">
        <v>73</v>
      </c>
      <c r="AY851" s="228" t="s">
        <v>163</v>
      </c>
    </row>
    <row r="852" spans="1:65" s="13" customFormat="1" ht="11.25">
      <c r="B852" s="207"/>
      <c r="C852" s="208"/>
      <c r="D852" s="209" t="s">
        <v>173</v>
      </c>
      <c r="E852" s="210" t="s">
        <v>20</v>
      </c>
      <c r="F852" s="211" t="s">
        <v>973</v>
      </c>
      <c r="G852" s="208"/>
      <c r="H852" s="210" t="s">
        <v>20</v>
      </c>
      <c r="I852" s="212"/>
      <c r="J852" s="208"/>
      <c r="K852" s="208"/>
      <c r="L852" s="213"/>
      <c r="M852" s="214"/>
      <c r="N852" s="215"/>
      <c r="O852" s="215"/>
      <c r="P852" s="215"/>
      <c r="Q852" s="215"/>
      <c r="R852" s="215"/>
      <c r="S852" s="215"/>
      <c r="T852" s="216"/>
      <c r="AT852" s="217" t="s">
        <v>173</v>
      </c>
      <c r="AU852" s="217" t="s">
        <v>82</v>
      </c>
      <c r="AV852" s="13" t="s">
        <v>80</v>
      </c>
      <c r="AW852" s="13" t="s">
        <v>34</v>
      </c>
      <c r="AX852" s="13" t="s">
        <v>73</v>
      </c>
      <c r="AY852" s="217" t="s">
        <v>163</v>
      </c>
    </row>
    <row r="853" spans="1:65" s="13" customFormat="1" ht="11.25">
      <c r="B853" s="207"/>
      <c r="C853" s="208"/>
      <c r="D853" s="209" t="s">
        <v>173</v>
      </c>
      <c r="E853" s="210" t="s">
        <v>20</v>
      </c>
      <c r="F853" s="211" t="s">
        <v>994</v>
      </c>
      <c r="G853" s="208"/>
      <c r="H853" s="210" t="s">
        <v>20</v>
      </c>
      <c r="I853" s="212"/>
      <c r="J853" s="208"/>
      <c r="K853" s="208"/>
      <c r="L853" s="213"/>
      <c r="M853" s="214"/>
      <c r="N853" s="215"/>
      <c r="O853" s="215"/>
      <c r="P853" s="215"/>
      <c r="Q853" s="215"/>
      <c r="R853" s="215"/>
      <c r="S853" s="215"/>
      <c r="T853" s="216"/>
      <c r="AT853" s="217" t="s">
        <v>173</v>
      </c>
      <c r="AU853" s="217" t="s">
        <v>82</v>
      </c>
      <c r="AV853" s="13" t="s">
        <v>80</v>
      </c>
      <c r="AW853" s="13" t="s">
        <v>34</v>
      </c>
      <c r="AX853" s="13" t="s">
        <v>73</v>
      </c>
      <c r="AY853" s="217" t="s">
        <v>163</v>
      </c>
    </row>
    <row r="854" spans="1:65" s="14" customFormat="1" ht="11.25">
      <c r="B854" s="218"/>
      <c r="C854" s="219"/>
      <c r="D854" s="209" t="s">
        <v>173</v>
      </c>
      <c r="E854" s="220" t="s">
        <v>20</v>
      </c>
      <c r="F854" s="221" t="s">
        <v>995</v>
      </c>
      <c r="G854" s="219"/>
      <c r="H854" s="222">
        <v>15.84</v>
      </c>
      <c r="I854" s="223"/>
      <c r="J854" s="219"/>
      <c r="K854" s="219"/>
      <c r="L854" s="224"/>
      <c r="M854" s="225"/>
      <c r="N854" s="226"/>
      <c r="O854" s="226"/>
      <c r="P854" s="226"/>
      <c r="Q854" s="226"/>
      <c r="R854" s="226"/>
      <c r="S854" s="226"/>
      <c r="T854" s="227"/>
      <c r="AT854" s="228" t="s">
        <v>173</v>
      </c>
      <c r="AU854" s="228" t="s">
        <v>82</v>
      </c>
      <c r="AV854" s="14" t="s">
        <v>82</v>
      </c>
      <c r="AW854" s="14" t="s">
        <v>34</v>
      </c>
      <c r="AX854" s="14" t="s">
        <v>73</v>
      </c>
      <c r="AY854" s="228" t="s">
        <v>163</v>
      </c>
    </row>
    <row r="855" spans="1:65" s="14" customFormat="1" ht="11.25">
      <c r="B855" s="218"/>
      <c r="C855" s="219"/>
      <c r="D855" s="209" t="s">
        <v>173</v>
      </c>
      <c r="E855" s="220" t="s">
        <v>20</v>
      </c>
      <c r="F855" s="221" t="s">
        <v>996</v>
      </c>
      <c r="G855" s="219"/>
      <c r="H855" s="222">
        <v>7.2439999999999998</v>
      </c>
      <c r="I855" s="223"/>
      <c r="J855" s="219"/>
      <c r="K855" s="219"/>
      <c r="L855" s="224"/>
      <c r="M855" s="225"/>
      <c r="N855" s="226"/>
      <c r="O855" s="226"/>
      <c r="P855" s="226"/>
      <c r="Q855" s="226"/>
      <c r="R855" s="226"/>
      <c r="S855" s="226"/>
      <c r="T855" s="227"/>
      <c r="AT855" s="228" t="s">
        <v>173</v>
      </c>
      <c r="AU855" s="228" t="s">
        <v>82</v>
      </c>
      <c r="AV855" s="14" t="s">
        <v>82</v>
      </c>
      <c r="AW855" s="14" t="s">
        <v>34</v>
      </c>
      <c r="AX855" s="14" t="s">
        <v>73</v>
      </c>
      <c r="AY855" s="228" t="s">
        <v>163</v>
      </c>
    </row>
    <row r="856" spans="1:65" s="15" customFormat="1" ht="11.25">
      <c r="B856" s="229"/>
      <c r="C856" s="230"/>
      <c r="D856" s="209" t="s">
        <v>173</v>
      </c>
      <c r="E856" s="231" t="s">
        <v>20</v>
      </c>
      <c r="F856" s="232" t="s">
        <v>178</v>
      </c>
      <c r="G856" s="230"/>
      <c r="H856" s="233">
        <v>53.084000000000003</v>
      </c>
      <c r="I856" s="234"/>
      <c r="J856" s="230"/>
      <c r="K856" s="230"/>
      <c r="L856" s="235"/>
      <c r="M856" s="236"/>
      <c r="N856" s="237"/>
      <c r="O856" s="237"/>
      <c r="P856" s="237"/>
      <c r="Q856" s="237"/>
      <c r="R856" s="237"/>
      <c r="S856" s="237"/>
      <c r="T856" s="238"/>
      <c r="AT856" s="239" t="s">
        <v>173</v>
      </c>
      <c r="AU856" s="239" t="s">
        <v>82</v>
      </c>
      <c r="AV856" s="15" t="s">
        <v>171</v>
      </c>
      <c r="AW856" s="15" t="s">
        <v>34</v>
      </c>
      <c r="AX856" s="15" t="s">
        <v>80</v>
      </c>
      <c r="AY856" s="239" t="s">
        <v>163</v>
      </c>
    </row>
    <row r="857" spans="1:65" s="2" customFormat="1" ht="14.45" customHeight="1">
      <c r="A857" s="36"/>
      <c r="B857" s="37"/>
      <c r="C857" s="243" t="s">
        <v>1037</v>
      </c>
      <c r="D857" s="243" t="s">
        <v>214</v>
      </c>
      <c r="E857" s="244" t="s">
        <v>1038</v>
      </c>
      <c r="F857" s="245" t="s">
        <v>1039</v>
      </c>
      <c r="G857" s="246" t="s">
        <v>169</v>
      </c>
      <c r="H857" s="247">
        <v>2.6749999999999998</v>
      </c>
      <c r="I857" s="248"/>
      <c r="J857" s="249">
        <f>ROUND(I857*H857,2)</f>
        <v>0</v>
      </c>
      <c r="K857" s="245" t="s">
        <v>170</v>
      </c>
      <c r="L857" s="250"/>
      <c r="M857" s="251" t="s">
        <v>20</v>
      </c>
      <c r="N857" s="252" t="s">
        <v>44</v>
      </c>
      <c r="O857" s="66"/>
      <c r="P857" s="203">
        <f>O857*H857</f>
        <v>0</v>
      </c>
      <c r="Q857" s="203">
        <v>0.55000000000000004</v>
      </c>
      <c r="R857" s="203">
        <f>Q857*H857</f>
        <v>1.4712499999999999</v>
      </c>
      <c r="S857" s="203">
        <v>0</v>
      </c>
      <c r="T857" s="204">
        <f>S857*H857</f>
        <v>0</v>
      </c>
      <c r="U857" s="36"/>
      <c r="V857" s="36"/>
      <c r="W857" s="36"/>
      <c r="X857" s="36"/>
      <c r="Y857" s="36"/>
      <c r="Z857" s="36"/>
      <c r="AA857" s="36"/>
      <c r="AB857" s="36"/>
      <c r="AC857" s="36"/>
      <c r="AD857" s="36"/>
      <c r="AE857" s="36"/>
      <c r="AR857" s="205" t="s">
        <v>373</v>
      </c>
      <c r="AT857" s="205" t="s">
        <v>214</v>
      </c>
      <c r="AU857" s="205" t="s">
        <v>82</v>
      </c>
      <c r="AY857" s="19" t="s">
        <v>163</v>
      </c>
      <c r="BE857" s="206">
        <f>IF(N857="základní",J857,0)</f>
        <v>0</v>
      </c>
      <c r="BF857" s="206">
        <f>IF(N857="snížená",J857,0)</f>
        <v>0</v>
      </c>
      <c r="BG857" s="206">
        <f>IF(N857="zákl. přenesená",J857,0)</f>
        <v>0</v>
      </c>
      <c r="BH857" s="206">
        <f>IF(N857="sníž. přenesená",J857,0)</f>
        <v>0</v>
      </c>
      <c r="BI857" s="206">
        <f>IF(N857="nulová",J857,0)</f>
        <v>0</v>
      </c>
      <c r="BJ857" s="19" t="s">
        <v>80</v>
      </c>
      <c r="BK857" s="206">
        <f>ROUND(I857*H857,2)</f>
        <v>0</v>
      </c>
      <c r="BL857" s="19" t="s">
        <v>275</v>
      </c>
      <c r="BM857" s="205" t="s">
        <v>1040</v>
      </c>
    </row>
    <row r="858" spans="1:65" s="14" customFormat="1" ht="11.25">
      <c r="B858" s="218"/>
      <c r="C858" s="219"/>
      <c r="D858" s="209" t="s">
        <v>173</v>
      </c>
      <c r="E858" s="220" t="s">
        <v>20</v>
      </c>
      <c r="F858" s="221" t="s">
        <v>1041</v>
      </c>
      <c r="G858" s="219"/>
      <c r="H858" s="222">
        <v>1.76</v>
      </c>
      <c r="I858" s="223"/>
      <c r="J858" s="219"/>
      <c r="K858" s="219"/>
      <c r="L858" s="224"/>
      <c r="M858" s="225"/>
      <c r="N858" s="226"/>
      <c r="O858" s="226"/>
      <c r="P858" s="226"/>
      <c r="Q858" s="226"/>
      <c r="R858" s="226"/>
      <c r="S858" s="226"/>
      <c r="T858" s="227"/>
      <c r="AT858" s="228" t="s">
        <v>173</v>
      </c>
      <c r="AU858" s="228" t="s">
        <v>82</v>
      </c>
      <c r="AV858" s="14" t="s">
        <v>82</v>
      </c>
      <c r="AW858" s="14" t="s">
        <v>34</v>
      </c>
      <c r="AX858" s="14" t="s">
        <v>73</v>
      </c>
      <c r="AY858" s="228" t="s">
        <v>163</v>
      </c>
    </row>
    <row r="859" spans="1:65" s="14" customFormat="1" ht="11.25">
      <c r="B859" s="218"/>
      <c r="C859" s="219"/>
      <c r="D859" s="209" t="s">
        <v>173</v>
      </c>
      <c r="E859" s="220" t="s">
        <v>20</v>
      </c>
      <c r="F859" s="221" t="s">
        <v>1042</v>
      </c>
      <c r="G859" s="219"/>
      <c r="H859" s="222">
        <v>0.46100000000000002</v>
      </c>
      <c r="I859" s="223"/>
      <c r="J859" s="219"/>
      <c r="K859" s="219"/>
      <c r="L859" s="224"/>
      <c r="M859" s="225"/>
      <c r="N859" s="226"/>
      <c r="O859" s="226"/>
      <c r="P859" s="226"/>
      <c r="Q859" s="226"/>
      <c r="R859" s="226"/>
      <c r="S859" s="226"/>
      <c r="T859" s="227"/>
      <c r="AT859" s="228" t="s">
        <v>173</v>
      </c>
      <c r="AU859" s="228" t="s">
        <v>82</v>
      </c>
      <c r="AV859" s="14" t="s">
        <v>82</v>
      </c>
      <c r="AW859" s="14" t="s">
        <v>34</v>
      </c>
      <c r="AX859" s="14" t="s">
        <v>73</v>
      </c>
      <c r="AY859" s="228" t="s">
        <v>163</v>
      </c>
    </row>
    <row r="860" spans="1:65" s="14" customFormat="1" ht="11.25">
      <c r="B860" s="218"/>
      <c r="C860" s="219"/>
      <c r="D860" s="209" t="s">
        <v>173</v>
      </c>
      <c r="E860" s="220" t="s">
        <v>20</v>
      </c>
      <c r="F860" s="221" t="s">
        <v>1043</v>
      </c>
      <c r="G860" s="219"/>
      <c r="H860" s="222">
        <v>0.21099999999999999</v>
      </c>
      <c r="I860" s="223"/>
      <c r="J860" s="219"/>
      <c r="K860" s="219"/>
      <c r="L860" s="224"/>
      <c r="M860" s="225"/>
      <c r="N860" s="226"/>
      <c r="O860" s="226"/>
      <c r="P860" s="226"/>
      <c r="Q860" s="226"/>
      <c r="R860" s="226"/>
      <c r="S860" s="226"/>
      <c r="T860" s="227"/>
      <c r="AT860" s="228" t="s">
        <v>173</v>
      </c>
      <c r="AU860" s="228" t="s">
        <v>82</v>
      </c>
      <c r="AV860" s="14" t="s">
        <v>82</v>
      </c>
      <c r="AW860" s="14" t="s">
        <v>34</v>
      </c>
      <c r="AX860" s="14" t="s">
        <v>73</v>
      </c>
      <c r="AY860" s="228" t="s">
        <v>163</v>
      </c>
    </row>
    <row r="861" spans="1:65" s="15" customFormat="1" ht="11.25">
      <c r="B861" s="229"/>
      <c r="C861" s="230"/>
      <c r="D861" s="209" t="s">
        <v>173</v>
      </c>
      <c r="E861" s="231" t="s">
        <v>20</v>
      </c>
      <c r="F861" s="232" t="s">
        <v>178</v>
      </c>
      <c r="G861" s="230"/>
      <c r="H861" s="233">
        <v>2.4319999999999999</v>
      </c>
      <c r="I861" s="234"/>
      <c r="J861" s="230"/>
      <c r="K861" s="230"/>
      <c r="L861" s="235"/>
      <c r="M861" s="236"/>
      <c r="N861" s="237"/>
      <c r="O861" s="237"/>
      <c r="P861" s="237"/>
      <c r="Q861" s="237"/>
      <c r="R861" s="237"/>
      <c r="S861" s="237"/>
      <c r="T861" s="238"/>
      <c r="AT861" s="239" t="s">
        <v>173</v>
      </c>
      <c r="AU861" s="239" t="s">
        <v>82</v>
      </c>
      <c r="AV861" s="15" t="s">
        <v>171</v>
      </c>
      <c r="AW861" s="15" t="s">
        <v>34</v>
      </c>
      <c r="AX861" s="15" t="s">
        <v>80</v>
      </c>
      <c r="AY861" s="239" t="s">
        <v>163</v>
      </c>
    </row>
    <row r="862" spans="1:65" s="14" customFormat="1" ht="11.25">
      <c r="B862" s="218"/>
      <c r="C862" s="219"/>
      <c r="D862" s="209" t="s">
        <v>173</v>
      </c>
      <c r="E862" s="219"/>
      <c r="F862" s="221" t="s">
        <v>1044</v>
      </c>
      <c r="G862" s="219"/>
      <c r="H862" s="222">
        <v>2.6749999999999998</v>
      </c>
      <c r="I862" s="223"/>
      <c r="J862" s="219"/>
      <c r="K862" s="219"/>
      <c r="L862" s="224"/>
      <c r="M862" s="225"/>
      <c r="N862" s="226"/>
      <c r="O862" s="226"/>
      <c r="P862" s="226"/>
      <c r="Q862" s="226"/>
      <c r="R862" s="226"/>
      <c r="S862" s="226"/>
      <c r="T862" s="227"/>
      <c r="AT862" s="228" t="s">
        <v>173</v>
      </c>
      <c r="AU862" s="228" t="s">
        <v>82</v>
      </c>
      <c r="AV862" s="14" t="s">
        <v>82</v>
      </c>
      <c r="AW862" s="14" t="s">
        <v>4</v>
      </c>
      <c r="AX862" s="14" t="s">
        <v>80</v>
      </c>
      <c r="AY862" s="228" t="s">
        <v>163</v>
      </c>
    </row>
    <row r="863" spans="1:65" s="2" customFormat="1" ht="14.45" customHeight="1">
      <c r="A863" s="36"/>
      <c r="B863" s="37"/>
      <c r="C863" s="194" t="s">
        <v>1045</v>
      </c>
      <c r="D863" s="194" t="s">
        <v>166</v>
      </c>
      <c r="E863" s="195" t="s">
        <v>1046</v>
      </c>
      <c r="F863" s="196" t="s">
        <v>1047</v>
      </c>
      <c r="G863" s="197" t="s">
        <v>185</v>
      </c>
      <c r="H863" s="198">
        <v>312.065</v>
      </c>
      <c r="I863" s="199"/>
      <c r="J863" s="200">
        <f>ROUND(I863*H863,2)</f>
        <v>0</v>
      </c>
      <c r="K863" s="196" t="s">
        <v>170</v>
      </c>
      <c r="L863" s="41"/>
      <c r="M863" s="201" t="s">
        <v>20</v>
      </c>
      <c r="N863" s="202" t="s">
        <v>44</v>
      </c>
      <c r="O863" s="66"/>
      <c r="P863" s="203">
        <f>O863*H863</f>
        <v>0</v>
      </c>
      <c r="Q863" s="203">
        <v>1.9699999999999999E-4</v>
      </c>
      <c r="R863" s="203">
        <f>Q863*H863</f>
        <v>6.1476804999999995E-2</v>
      </c>
      <c r="S863" s="203">
        <v>0</v>
      </c>
      <c r="T863" s="204">
        <f>S863*H863</f>
        <v>0</v>
      </c>
      <c r="U863" s="36"/>
      <c r="V863" s="36"/>
      <c r="W863" s="36"/>
      <c r="X863" s="36"/>
      <c r="Y863" s="36"/>
      <c r="Z863" s="36"/>
      <c r="AA863" s="36"/>
      <c r="AB863" s="36"/>
      <c r="AC863" s="36"/>
      <c r="AD863" s="36"/>
      <c r="AE863" s="36"/>
      <c r="AR863" s="205" t="s">
        <v>275</v>
      </c>
      <c r="AT863" s="205" t="s">
        <v>166</v>
      </c>
      <c r="AU863" s="205" t="s">
        <v>82</v>
      </c>
      <c r="AY863" s="19" t="s">
        <v>163</v>
      </c>
      <c r="BE863" s="206">
        <f>IF(N863="základní",J863,0)</f>
        <v>0</v>
      </c>
      <c r="BF863" s="206">
        <f>IF(N863="snížená",J863,0)</f>
        <v>0</v>
      </c>
      <c r="BG863" s="206">
        <f>IF(N863="zákl. přenesená",J863,0)</f>
        <v>0</v>
      </c>
      <c r="BH863" s="206">
        <f>IF(N863="sníž. přenesená",J863,0)</f>
        <v>0</v>
      </c>
      <c r="BI863" s="206">
        <f>IF(N863="nulová",J863,0)</f>
        <v>0</v>
      </c>
      <c r="BJ863" s="19" t="s">
        <v>80</v>
      </c>
      <c r="BK863" s="206">
        <f>ROUND(I863*H863,2)</f>
        <v>0</v>
      </c>
      <c r="BL863" s="19" t="s">
        <v>275</v>
      </c>
      <c r="BM863" s="205" t="s">
        <v>1048</v>
      </c>
    </row>
    <row r="864" spans="1:65" s="2" customFormat="1" ht="58.5">
      <c r="A864" s="36"/>
      <c r="B864" s="37"/>
      <c r="C864" s="38"/>
      <c r="D864" s="209" t="s">
        <v>187</v>
      </c>
      <c r="E864" s="38"/>
      <c r="F864" s="240" t="s">
        <v>1049</v>
      </c>
      <c r="G864" s="38"/>
      <c r="H864" s="38"/>
      <c r="I864" s="117"/>
      <c r="J864" s="38"/>
      <c r="K864" s="38"/>
      <c r="L864" s="41"/>
      <c r="M864" s="241"/>
      <c r="N864" s="242"/>
      <c r="O864" s="66"/>
      <c r="P864" s="66"/>
      <c r="Q864" s="66"/>
      <c r="R864" s="66"/>
      <c r="S864" s="66"/>
      <c r="T864" s="67"/>
      <c r="U864" s="36"/>
      <c r="V864" s="36"/>
      <c r="W864" s="36"/>
      <c r="X864" s="36"/>
      <c r="Y864" s="36"/>
      <c r="Z864" s="36"/>
      <c r="AA864" s="36"/>
      <c r="AB864" s="36"/>
      <c r="AC864" s="36"/>
      <c r="AD864" s="36"/>
      <c r="AE864" s="36"/>
      <c r="AT864" s="19" t="s">
        <v>187</v>
      </c>
      <c r="AU864" s="19" t="s">
        <v>82</v>
      </c>
    </row>
    <row r="865" spans="1:65" s="14" customFormat="1" ht="11.25">
      <c r="B865" s="218"/>
      <c r="C865" s="219"/>
      <c r="D865" s="209" t="s">
        <v>173</v>
      </c>
      <c r="E865" s="220" t="s">
        <v>20</v>
      </c>
      <c r="F865" s="221" t="s">
        <v>1050</v>
      </c>
      <c r="G865" s="219"/>
      <c r="H865" s="222">
        <v>23.084</v>
      </c>
      <c r="I865" s="223"/>
      <c r="J865" s="219"/>
      <c r="K865" s="219"/>
      <c r="L865" s="224"/>
      <c r="M865" s="225"/>
      <c r="N865" s="226"/>
      <c r="O865" s="226"/>
      <c r="P865" s="226"/>
      <c r="Q865" s="226"/>
      <c r="R865" s="226"/>
      <c r="S865" s="226"/>
      <c r="T865" s="227"/>
      <c r="AT865" s="228" t="s">
        <v>173</v>
      </c>
      <c r="AU865" s="228" t="s">
        <v>82</v>
      </c>
      <c r="AV865" s="14" t="s">
        <v>82</v>
      </c>
      <c r="AW865" s="14" t="s">
        <v>34</v>
      </c>
      <c r="AX865" s="14" t="s">
        <v>73</v>
      </c>
      <c r="AY865" s="228" t="s">
        <v>163</v>
      </c>
    </row>
    <row r="866" spans="1:65" s="14" customFormat="1" ht="11.25">
      <c r="B866" s="218"/>
      <c r="C866" s="219"/>
      <c r="D866" s="209" t="s">
        <v>173</v>
      </c>
      <c r="E866" s="220" t="s">
        <v>20</v>
      </c>
      <c r="F866" s="221" t="s">
        <v>1051</v>
      </c>
      <c r="G866" s="219"/>
      <c r="H866" s="222">
        <v>30</v>
      </c>
      <c r="I866" s="223"/>
      <c r="J866" s="219"/>
      <c r="K866" s="219"/>
      <c r="L866" s="224"/>
      <c r="M866" s="225"/>
      <c r="N866" s="226"/>
      <c r="O866" s="226"/>
      <c r="P866" s="226"/>
      <c r="Q866" s="226"/>
      <c r="R866" s="226"/>
      <c r="S866" s="226"/>
      <c r="T866" s="227"/>
      <c r="AT866" s="228" t="s">
        <v>173</v>
      </c>
      <c r="AU866" s="228" t="s">
        <v>82</v>
      </c>
      <c r="AV866" s="14" t="s">
        <v>82</v>
      </c>
      <c r="AW866" s="14" t="s">
        <v>34</v>
      </c>
      <c r="AX866" s="14" t="s">
        <v>73</v>
      </c>
      <c r="AY866" s="228" t="s">
        <v>163</v>
      </c>
    </row>
    <row r="867" spans="1:65" s="14" customFormat="1" ht="11.25">
      <c r="B867" s="218"/>
      <c r="C867" s="219"/>
      <c r="D867" s="209" t="s">
        <v>173</v>
      </c>
      <c r="E867" s="220" t="s">
        <v>20</v>
      </c>
      <c r="F867" s="221" t="s">
        <v>1008</v>
      </c>
      <c r="G867" s="219"/>
      <c r="H867" s="222">
        <v>232</v>
      </c>
      <c r="I867" s="223"/>
      <c r="J867" s="219"/>
      <c r="K867" s="219"/>
      <c r="L867" s="224"/>
      <c r="M867" s="225"/>
      <c r="N867" s="226"/>
      <c r="O867" s="226"/>
      <c r="P867" s="226"/>
      <c r="Q867" s="226"/>
      <c r="R867" s="226"/>
      <c r="S867" s="226"/>
      <c r="T867" s="227"/>
      <c r="AT867" s="228" t="s">
        <v>173</v>
      </c>
      <c r="AU867" s="228" t="s">
        <v>82</v>
      </c>
      <c r="AV867" s="14" t="s">
        <v>82</v>
      </c>
      <c r="AW867" s="14" t="s">
        <v>34</v>
      </c>
      <c r="AX867" s="14" t="s">
        <v>73</v>
      </c>
      <c r="AY867" s="228" t="s">
        <v>163</v>
      </c>
    </row>
    <row r="868" spans="1:65" s="14" customFormat="1" ht="11.25">
      <c r="B868" s="218"/>
      <c r="C868" s="219"/>
      <c r="D868" s="209" t="s">
        <v>173</v>
      </c>
      <c r="E868" s="220" t="s">
        <v>20</v>
      </c>
      <c r="F868" s="221" t="s">
        <v>1052</v>
      </c>
      <c r="G868" s="219"/>
      <c r="H868" s="222">
        <v>26.981000000000002</v>
      </c>
      <c r="I868" s="223"/>
      <c r="J868" s="219"/>
      <c r="K868" s="219"/>
      <c r="L868" s="224"/>
      <c r="M868" s="225"/>
      <c r="N868" s="226"/>
      <c r="O868" s="226"/>
      <c r="P868" s="226"/>
      <c r="Q868" s="226"/>
      <c r="R868" s="226"/>
      <c r="S868" s="226"/>
      <c r="T868" s="227"/>
      <c r="AT868" s="228" t="s">
        <v>173</v>
      </c>
      <c r="AU868" s="228" t="s">
        <v>82</v>
      </c>
      <c r="AV868" s="14" t="s">
        <v>82</v>
      </c>
      <c r="AW868" s="14" t="s">
        <v>34</v>
      </c>
      <c r="AX868" s="14" t="s">
        <v>73</v>
      </c>
      <c r="AY868" s="228" t="s">
        <v>163</v>
      </c>
    </row>
    <row r="869" spans="1:65" s="15" customFormat="1" ht="11.25">
      <c r="B869" s="229"/>
      <c r="C869" s="230"/>
      <c r="D869" s="209" t="s">
        <v>173</v>
      </c>
      <c r="E869" s="231" t="s">
        <v>20</v>
      </c>
      <c r="F869" s="232" t="s">
        <v>178</v>
      </c>
      <c r="G869" s="230"/>
      <c r="H869" s="233">
        <v>312.065</v>
      </c>
      <c r="I869" s="234"/>
      <c r="J869" s="230"/>
      <c r="K869" s="230"/>
      <c r="L869" s="235"/>
      <c r="M869" s="236"/>
      <c r="N869" s="237"/>
      <c r="O869" s="237"/>
      <c r="P869" s="237"/>
      <c r="Q869" s="237"/>
      <c r="R869" s="237"/>
      <c r="S869" s="237"/>
      <c r="T869" s="238"/>
      <c r="AT869" s="239" t="s">
        <v>173</v>
      </c>
      <c r="AU869" s="239" t="s">
        <v>82</v>
      </c>
      <c r="AV869" s="15" t="s">
        <v>171</v>
      </c>
      <c r="AW869" s="15" t="s">
        <v>34</v>
      </c>
      <c r="AX869" s="15" t="s">
        <v>80</v>
      </c>
      <c r="AY869" s="239" t="s">
        <v>163</v>
      </c>
    </row>
    <row r="870" spans="1:65" s="2" customFormat="1" ht="29.25" customHeight="1">
      <c r="A870" s="36"/>
      <c r="B870" s="37"/>
      <c r="C870" s="194" t="s">
        <v>1053</v>
      </c>
      <c r="D870" s="194" t="s">
        <v>166</v>
      </c>
      <c r="E870" s="195" t="s">
        <v>1054</v>
      </c>
      <c r="F870" s="196" t="s">
        <v>1055</v>
      </c>
      <c r="G870" s="197" t="s">
        <v>207</v>
      </c>
      <c r="H870" s="198">
        <v>5.8049999999999997</v>
      </c>
      <c r="I870" s="199"/>
      <c r="J870" s="200">
        <f>ROUND(I870*H870,2)</f>
        <v>0</v>
      </c>
      <c r="K870" s="196" t="s">
        <v>170</v>
      </c>
      <c r="L870" s="41"/>
      <c r="M870" s="201" t="s">
        <v>20</v>
      </c>
      <c r="N870" s="202" t="s">
        <v>44</v>
      </c>
      <c r="O870" s="66"/>
      <c r="P870" s="203">
        <f>O870*H870</f>
        <v>0</v>
      </c>
      <c r="Q870" s="203">
        <v>0</v>
      </c>
      <c r="R870" s="203">
        <f>Q870*H870</f>
        <v>0</v>
      </c>
      <c r="S870" s="203">
        <v>0</v>
      </c>
      <c r="T870" s="204">
        <f>S870*H870</f>
        <v>0</v>
      </c>
      <c r="U870" s="36"/>
      <c r="V870" s="36"/>
      <c r="W870" s="36"/>
      <c r="X870" s="36"/>
      <c r="Y870" s="36"/>
      <c r="Z870" s="36"/>
      <c r="AA870" s="36"/>
      <c r="AB870" s="36"/>
      <c r="AC870" s="36"/>
      <c r="AD870" s="36"/>
      <c r="AE870" s="36"/>
      <c r="AR870" s="205" t="s">
        <v>275</v>
      </c>
      <c r="AT870" s="205" t="s">
        <v>166</v>
      </c>
      <c r="AU870" s="205" t="s">
        <v>82</v>
      </c>
      <c r="AY870" s="19" t="s">
        <v>163</v>
      </c>
      <c r="BE870" s="206">
        <f>IF(N870="základní",J870,0)</f>
        <v>0</v>
      </c>
      <c r="BF870" s="206">
        <f>IF(N870="snížená",J870,0)</f>
        <v>0</v>
      </c>
      <c r="BG870" s="206">
        <f>IF(N870="zákl. přenesená",J870,0)</f>
        <v>0</v>
      </c>
      <c r="BH870" s="206">
        <f>IF(N870="sníž. přenesená",J870,0)</f>
        <v>0</v>
      </c>
      <c r="BI870" s="206">
        <f>IF(N870="nulová",J870,0)</f>
        <v>0</v>
      </c>
      <c r="BJ870" s="19" t="s">
        <v>80</v>
      </c>
      <c r="BK870" s="206">
        <f>ROUND(I870*H870,2)</f>
        <v>0</v>
      </c>
      <c r="BL870" s="19" t="s">
        <v>275</v>
      </c>
      <c r="BM870" s="205" t="s">
        <v>1056</v>
      </c>
    </row>
    <row r="871" spans="1:65" s="2" customFormat="1" ht="87.75">
      <c r="A871" s="36"/>
      <c r="B871" s="37"/>
      <c r="C871" s="38"/>
      <c r="D871" s="209" t="s">
        <v>187</v>
      </c>
      <c r="E871" s="38"/>
      <c r="F871" s="240" t="s">
        <v>1057</v>
      </c>
      <c r="G871" s="38"/>
      <c r="H871" s="38"/>
      <c r="I871" s="117"/>
      <c r="J871" s="38"/>
      <c r="K871" s="38"/>
      <c r="L871" s="41"/>
      <c r="M871" s="241"/>
      <c r="N871" s="242"/>
      <c r="O871" s="66"/>
      <c r="P871" s="66"/>
      <c r="Q871" s="66"/>
      <c r="R871" s="66"/>
      <c r="S871" s="66"/>
      <c r="T871" s="67"/>
      <c r="U871" s="36"/>
      <c r="V871" s="36"/>
      <c r="W871" s="36"/>
      <c r="X871" s="36"/>
      <c r="Y871" s="36"/>
      <c r="Z871" s="36"/>
      <c r="AA871" s="36"/>
      <c r="AB871" s="36"/>
      <c r="AC871" s="36"/>
      <c r="AD871" s="36"/>
      <c r="AE871" s="36"/>
      <c r="AT871" s="19" t="s">
        <v>187</v>
      </c>
      <c r="AU871" s="19" t="s">
        <v>82</v>
      </c>
    </row>
    <row r="872" spans="1:65" s="12" customFormat="1" ht="22.9" customHeight="1">
      <c r="B872" s="178"/>
      <c r="C872" s="179"/>
      <c r="D872" s="180" t="s">
        <v>72</v>
      </c>
      <c r="E872" s="192" t="s">
        <v>1058</v>
      </c>
      <c r="F872" s="192" t="s">
        <v>1059</v>
      </c>
      <c r="G872" s="179"/>
      <c r="H872" s="179"/>
      <c r="I872" s="182"/>
      <c r="J872" s="193">
        <f>BK872</f>
        <v>0</v>
      </c>
      <c r="K872" s="179"/>
      <c r="L872" s="184"/>
      <c r="M872" s="185"/>
      <c r="N872" s="186"/>
      <c r="O872" s="186"/>
      <c r="P872" s="187">
        <f>SUM(P873:P1068)</f>
        <v>0</v>
      </c>
      <c r="Q872" s="186"/>
      <c r="R872" s="187">
        <f>SUM(R873:R1068)</f>
        <v>15.177895163974998</v>
      </c>
      <c r="S872" s="186"/>
      <c r="T872" s="188">
        <f>SUM(T873:T1068)</f>
        <v>8.7999999999999995E-2</v>
      </c>
      <c r="AR872" s="189" t="s">
        <v>82</v>
      </c>
      <c r="AT872" s="190" t="s">
        <v>72</v>
      </c>
      <c r="AU872" s="190" t="s">
        <v>80</v>
      </c>
      <c r="AY872" s="189" t="s">
        <v>163</v>
      </c>
      <c r="BK872" s="191">
        <f>SUM(BK873:BK1068)</f>
        <v>0</v>
      </c>
    </row>
    <row r="873" spans="1:65" s="2" customFormat="1" ht="45.75" customHeight="1">
      <c r="A873" s="36"/>
      <c r="B873" s="37"/>
      <c r="C873" s="194" t="s">
        <v>1060</v>
      </c>
      <c r="D873" s="194" t="s">
        <v>166</v>
      </c>
      <c r="E873" s="195" t="s">
        <v>1061</v>
      </c>
      <c r="F873" s="196" t="s">
        <v>1062</v>
      </c>
      <c r="G873" s="197" t="s">
        <v>185</v>
      </c>
      <c r="H873" s="198">
        <v>77.031999999999996</v>
      </c>
      <c r="I873" s="199"/>
      <c r="J873" s="200">
        <f>ROUND(I873*H873,2)</f>
        <v>0</v>
      </c>
      <c r="K873" s="196" t="s">
        <v>170</v>
      </c>
      <c r="L873" s="41"/>
      <c r="M873" s="201" t="s">
        <v>20</v>
      </c>
      <c r="N873" s="202" t="s">
        <v>44</v>
      </c>
      <c r="O873" s="66"/>
      <c r="P873" s="203">
        <f>O873*H873</f>
        <v>0</v>
      </c>
      <c r="Q873" s="203">
        <v>2.5506899999999999E-2</v>
      </c>
      <c r="R873" s="203">
        <f>Q873*H873</f>
        <v>1.9648475207999998</v>
      </c>
      <c r="S873" s="203">
        <v>0</v>
      </c>
      <c r="T873" s="204">
        <f>S873*H873</f>
        <v>0</v>
      </c>
      <c r="U873" s="36"/>
      <c r="V873" s="36"/>
      <c r="W873" s="36"/>
      <c r="X873" s="36"/>
      <c r="Y873" s="36"/>
      <c r="Z873" s="36"/>
      <c r="AA873" s="36"/>
      <c r="AB873" s="36"/>
      <c r="AC873" s="36"/>
      <c r="AD873" s="36"/>
      <c r="AE873" s="36"/>
      <c r="AR873" s="205" t="s">
        <v>275</v>
      </c>
      <c r="AT873" s="205" t="s">
        <v>166</v>
      </c>
      <c r="AU873" s="205" t="s">
        <v>82</v>
      </c>
      <c r="AY873" s="19" t="s">
        <v>163</v>
      </c>
      <c r="BE873" s="206">
        <f>IF(N873="základní",J873,0)</f>
        <v>0</v>
      </c>
      <c r="BF873" s="206">
        <f>IF(N873="snížená",J873,0)</f>
        <v>0</v>
      </c>
      <c r="BG873" s="206">
        <f>IF(N873="zákl. přenesená",J873,0)</f>
        <v>0</v>
      </c>
      <c r="BH873" s="206">
        <f>IF(N873="sníž. přenesená",J873,0)</f>
        <v>0</v>
      </c>
      <c r="BI873" s="206">
        <f>IF(N873="nulová",J873,0)</f>
        <v>0</v>
      </c>
      <c r="BJ873" s="19" t="s">
        <v>80</v>
      </c>
      <c r="BK873" s="206">
        <f>ROUND(I873*H873,2)</f>
        <v>0</v>
      </c>
      <c r="BL873" s="19" t="s">
        <v>275</v>
      </c>
      <c r="BM873" s="205" t="s">
        <v>1063</v>
      </c>
    </row>
    <row r="874" spans="1:65" s="2" customFormat="1" ht="97.5">
      <c r="A874" s="36"/>
      <c r="B874" s="37"/>
      <c r="C874" s="38"/>
      <c r="D874" s="209" t="s">
        <v>187</v>
      </c>
      <c r="E874" s="38"/>
      <c r="F874" s="240" t="s">
        <v>1064</v>
      </c>
      <c r="G874" s="38"/>
      <c r="H874" s="38"/>
      <c r="I874" s="117"/>
      <c r="J874" s="38"/>
      <c r="K874" s="38"/>
      <c r="L874" s="41"/>
      <c r="M874" s="241"/>
      <c r="N874" s="242"/>
      <c r="O874" s="66"/>
      <c r="P874" s="66"/>
      <c r="Q874" s="66"/>
      <c r="R874" s="66"/>
      <c r="S874" s="66"/>
      <c r="T874" s="67"/>
      <c r="U874" s="36"/>
      <c r="V874" s="36"/>
      <c r="W874" s="36"/>
      <c r="X874" s="36"/>
      <c r="Y874" s="36"/>
      <c r="Z874" s="36"/>
      <c r="AA874" s="36"/>
      <c r="AB874" s="36"/>
      <c r="AC874" s="36"/>
      <c r="AD874" s="36"/>
      <c r="AE874" s="36"/>
      <c r="AT874" s="19" t="s">
        <v>187</v>
      </c>
      <c r="AU874" s="19" t="s">
        <v>82</v>
      </c>
    </row>
    <row r="875" spans="1:65" s="13" customFormat="1" ht="11.25">
      <c r="B875" s="207"/>
      <c r="C875" s="208"/>
      <c r="D875" s="209" t="s">
        <v>173</v>
      </c>
      <c r="E875" s="210" t="s">
        <v>20</v>
      </c>
      <c r="F875" s="211" t="s">
        <v>1065</v>
      </c>
      <c r="G875" s="208"/>
      <c r="H875" s="210" t="s">
        <v>20</v>
      </c>
      <c r="I875" s="212"/>
      <c r="J875" s="208"/>
      <c r="K875" s="208"/>
      <c r="L875" s="213"/>
      <c r="M875" s="214"/>
      <c r="N875" s="215"/>
      <c r="O875" s="215"/>
      <c r="P875" s="215"/>
      <c r="Q875" s="215"/>
      <c r="R875" s="215"/>
      <c r="S875" s="215"/>
      <c r="T875" s="216"/>
      <c r="AT875" s="217" t="s">
        <v>173</v>
      </c>
      <c r="AU875" s="217" t="s">
        <v>82</v>
      </c>
      <c r="AV875" s="13" t="s">
        <v>80</v>
      </c>
      <c r="AW875" s="13" t="s">
        <v>34</v>
      </c>
      <c r="AX875" s="13" t="s">
        <v>73</v>
      </c>
      <c r="AY875" s="217" t="s">
        <v>163</v>
      </c>
    </row>
    <row r="876" spans="1:65" s="14" customFormat="1" ht="11.25">
      <c r="B876" s="218"/>
      <c r="C876" s="219"/>
      <c r="D876" s="209" t="s">
        <v>173</v>
      </c>
      <c r="E876" s="220" t="s">
        <v>20</v>
      </c>
      <c r="F876" s="221" t="s">
        <v>1066</v>
      </c>
      <c r="G876" s="219"/>
      <c r="H876" s="222">
        <v>17.202000000000002</v>
      </c>
      <c r="I876" s="223"/>
      <c r="J876" s="219"/>
      <c r="K876" s="219"/>
      <c r="L876" s="224"/>
      <c r="M876" s="225"/>
      <c r="N876" s="226"/>
      <c r="O876" s="226"/>
      <c r="P876" s="226"/>
      <c r="Q876" s="226"/>
      <c r="R876" s="226"/>
      <c r="S876" s="226"/>
      <c r="T876" s="227"/>
      <c r="AT876" s="228" t="s">
        <v>173</v>
      </c>
      <c r="AU876" s="228" t="s">
        <v>82</v>
      </c>
      <c r="AV876" s="14" t="s">
        <v>82</v>
      </c>
      <c r="AW876" s="14" t="s">
        <v>34</v>
      </c>
      <c r="AX876" s="14" t="s">
        <v>73</v>
      </c>
      <c r="AY876" s="228" t="s">
        <v>163</v>
      </c>
    </row>
    <row r="877" spans="1:65" s="14" customFormat="1" ht="11.25">
      <c r="B877" s="218"/>
      <c r="C877" s="219"/>
      <c r="D877" s="209" t="s">
        <v>173</v>
      </c>
      <c r="E877" s="220" t="s">
        <v>20</v>
      </c>
      <c r="F877" s="221" t="s">
        <v>1067</v>
      </c>
      <c r="G877" s="219"/>
      <c r="H877" s="222">
        <v>39.960999999999999</v>
      </c>
      <c r="I877" s="223"/>
      <c r="J877" s="219"/>
      <c r="K877" s="219"/>
      <c r="L877" s="224"/>
      <c r="M877" s="225"/>
      <c r="N877" s="226"/>
      <c r="O877" s="226"/>
      <c r="P877" s="226"/>
      <c r="Q877" s="226"/>
      <c r="R877" s="226"/>
      <c r="S877" s="226"/>
      <c r="T877" s="227"/>
      <c r="AT877" s="228" t="s">
        <v>173</v>
      </c>
      <c r="AU877" s="228" t="s">
        <v>82</v>
      </c>
      <c r="AV877" s="14" t="s">
        <v>82</v>
      </c>
      <c r="AW877" s="14" t="s">
        <v>34</v>
      </c>
      <c r="AX877" s="14" t="s">
        <v>73</v>
      </c>
      <c r="AY877" s="228" t="s">
        <v>163</v>
      </c>
    </row>
    <row r="878" spans="1:65" s="14" customFormat="1" ht="11.25">
      <c r="B878" s="218"/>
      <c r="C878" s="219"/>
      <c r="D878" s="209" t="s">
        <v>173</v>
      </c>
      <c r="E878" s="220" t="s">
        <v>20</v>
      </c>
      <c r="F878" s="221" t="s">
        <v>1068</v>
      </c>
      <c r="G878" s="219"/>
      <c r="H878" s="222">
        <v>22.169</v>
      </c>
      <c r="I878" s="223"/>
      <c r="J878" s="219"/>
      <c r="K878" s="219"/>
      <c r="L878" s="224"/>
      <c r="M878" s="225"/>
      <c r="N878" s="226"/>
      <c r="O878" s="226"/>
      <c r="P878" s="226"/>
      <c r="Q878" s="226"/>
      <c r="R878" s="226"/>
      <c r="S878" s="226"/>
      <c r="T878" s="227"/>
      <c r="AT878" s="228" t="s">
        <v>173</v>
      </c>
      <c r="AU878" s="228" t="s">
        <v>82</v>
      </c>
      <c r="AV878" s="14" t="s">
        <v>82</v>
      </c>
      <c r="AW878" s="14" t="s">
        <v>34</v>
      </c>
      <c r="AX878" s="14" t="s">
        <v>73</v>
      </c>
      <c r="AY878" s="228" t="s">
        <v>163</v>
      </c>
    </row>
    <row r="879" spans="1:65" s="14" customFormat="1" ht="11.25">
      <c r="B879" s="218"/>
      <c r="C879" s="219"/>
      <c r="D879" s="209" t="s">
        <v>173</v>
      </c>
      <c r="E879" s="220" t="s">
        <v>20</v>
      </c>
      <c r="F879" s="221" t="s">
        <v>1069</v>
      </c>
      <c r="G879" s="219"/>
      <c r="H879" s="222">
        <v>-2.2999999999999998</v>
      </c>
      <c r="I879" s="223"/>
      <c r="J879" s="219"/>
      <c r="K879" s="219"/>
      <c r="L879" s="224"/>
      <c r="M879" s="225"/>
      <c r="N879" s="226"/>
      <c r="O879" s="226"/>
      <c r="P879" s="226"/>
      <c r="Q879" s="226"/>
      <c r="R879" s="226"/>
      <c r="S879" s="226"/>
      <c r="T879" s="227"/>
      <c r="AT879" s="228" t="s">
        <v>173</v>
      </c>
      <c r="AU879" s="228" t="s">
        <v>82</v>
      </c>
      <c r="AV879" s="14" t="s">
        <v>82</v>
      </c>
      <c r="AW879" s="14" t="s">
        <v>34</v>
      </c>
      <c r="AX879" s="14" t="s">
        <v>73</v>
      </c>
      <c r="AY879" s="228" t="s">
        <v>163</v>
      </c>
    </row>
    <row r="880" spans="1:65" s="15" customFormat="1" ht="11.25">
      <c r="B880" s="229"/>
      <c r="C880" s="230"/>
      <c r="D880" s="209" t="s">
        <v>173</v>
      </c>
      <c r="E880" s="231" t="s">
        <v>20</v>
      </c>
      <c r="F880" s="232" t="s">
        <v>178</v>
      </c>
      <c r="G880" s="230"/>
      <c r="H880" s="233">
        <v>77.031999999999996</v>
      </c>
      <c r="I880" s="234"/>
      <c r="J880" s="230"/>
      <c r="K880" s="230"/>
      <c r="L880" s="235"/>
      <c r="M880" s="236"/>
      <c r="N880" s="237"/>
      <c r="O880" s="237"/>
      <c r="P880" s="237"/>
      <c r="Q880" s="237"/>
      <c r="R880" s="237"/>
      <c r="S880" s="237"/>
      <c r="T880" s="238"/>
      <c r="AT880" s="239" t="s">
        <v>173</v>
      </c>
      <c r="AU880" s="239" t="s">
        <v>82</v>
      </c>
      <c r="AV880" s="15" t="s">
        <v>171</v>
      </c>
      <c r="AW880" s="15" t="s">
        <v>34</v>
      </c>
      <c r="AX880" s="15" t="s">
        <v>80</v>
      </c>
      <c r="AY880" s="239" t="s">
        <v>163</v>
      </c>
    </row>
    <row r="881" spans="1:65" s="2" customFormat="1" ht="57.75" customHeight="1">
      <c r="A881" s="36"/>
      <c r="B881" s="37"/>
      <c r="C881" s="194" t="s">
        <v>1070</v>
      </c>
      <c r="D881" s="194" t="s">
        <v>166</v>
      </c>
      <c r="E881" s="195" t="s">
        <v>1071</v>
      </c>
      <c r="F881" s="196" t="s">
        <v>1072</v>
      </c>
      <c r="G881" s="197" t="s">
        <v>185</v>
      </c>
      <c r="H881" s="198">
        <v>26.091999999999999</v>
      </c>
      <c r="I881" s="199"/>
      <c r="J881" s="200">
        <f>ROUND(I881*H881,2)</f>
        <v>0</v>
      </c>
      <c r="K881" s="196" t="s">
        <v>20</v>
      </c>
      <c r="L881" s="41"/>
      <c r="M881" s="201" t="s">
        <v>20</v>
      </c>
      <c r="N881" s="202" t="s">
        <v>44</v>
      </c>
      <c r="O881" s="66"/>
      <c r="P881" s="203">
        <f>O881*H881</f>
        <v>0</v>
      </c>
      <c r="Q881" s="203">
        <v>2.504E-2</v>
      </c>
      <c r="R881" s="203">
        <f>Q881*H881</f>
        <v>0.65334367999999998</v>
      </c>
      <c r="S881" s="203">
        <v>0</v>
      </c>
      <c r="T881" s="204">
        <f>S881*H881</f>
        <v>0</v>
      </c>
      <c r="U881" s="36"/>
      <c r="V881" s="36"/>
      <c r="W881" s="36"/>
      <c r="X881" s="36"/>
      <c r="Y881" s="36"/>
      <c r="Z881" s="36"/>
      <c r="AA881" s="36"/>
      <c r="AB881" s="36"/>
      <c r="AC881" s="36"/>
      <c r="AD881" s="36"/>
      <c r="AE881" s="36"/>
      <c r="AR881" s="205" t="s">
        <v>275</v>
      </c>
      <c r="AT881" s="205" t="s">
        <v>166</v>
      </c>
      <c r="AU881" s="205" t="s">
        <v>82</v>
      </c>
      <c r="AY881" s="19" t="s">
        <v>163</v>
      </c>
      <c r="BE881" s="206">
        <f>IF(N881="základní",J881,0)</f>
        <v>0</v>
      </c>
      <c r="BF881" s="206">
        <f>IF(N881="snížená",J881,0)</f>
        <v>0</v>
      </c>
      <c r="BG881" s="206">
        <f>IF(N881="zákl. přenesená",J881,0)</f>
        <v>0</v>
      </c>
      <c r="BH881" s="206">
        <f>IF(N881="sníž. přenesená",J881,0)</f>
        <v>0</v>
      </c>
      <c r="BI881" s="206">
        <f>IF(N881="nulová",J881,0)</f>
        <v>0</v>
      </c>
      <c r="BJ881" s="19" t="s">
        <v>80</v>
      </c>
      <c r="BK881" s="206">
        <f>ROUND(I881*H881,2)</f>
        <v>0</v>
      </c>
      <c r="BL881" s="19" t="s">
        <v>275</v>
      </c>
      <c r="BM881" s="205" t="s">
        <v>1073</v>
      </c>
    </row>
    <row r="882" spans="1:65" s="13" customFormat="1" ht="11.25">
      <c r="B882" s="207"/>
      <c r="C882" s="208"/>
      <c r="D882" s="209" t="s">
        <v>173</v>
      </c>
      <c r="E882" s="210" t="s">
        <v>20</v>
      </c>
      <c r="F882" s="211" t="s">
        <v>1065</v>
      </c>
      <c r="G882" s="208"/>
      <c r="H882" s="210" t="s">
        <v>20</v>
      </c>
      <c r="I882" s="212"/>
      <c r="J882" s="208"/>
      <c r="K882" s="208"/>
      <c r="L882" s="213"/>
      <c r="M882" s="214"/>
      <c r="N882" s="215"/>
      <c r="O882" s="215"/>
      <c r="P882" s="215"/>
      <c r="Q882" s="215"/>
      <c r="R882" s="215"/>
      <c r="S882" s="215"/>
      <c r="T882" s="216"/>
      <c r="AT882" s="217" t="s">
        <v>173</v>
      </c>
      <c r="AU882" s="217" t="s">
        <v>82</v>
      </c>
      <c r="AV882" s="13" t="s">
        <v>80</v>
      </c>
      <c r="AW882" s="13" t="s">
        <v>34</v>
      </c>
      <c r="AX882" s="13" t="s">
        <v>73</v>
      </c>
      <c r="AY882" s="217" t="s">
        <v>163</v>
      </c>
    </row>
    <row r="883" spans="1:65" s="14" customFormat="1" ht="11.25">
      <c r="B883" s="218"/>
      <c r="C883" s="219"/>
      <c r="D883" s="209" t="s">
        <v>173</v>
      </c>
      <c r="E883" s="220" t="s">
        <v>20</v>
      </c>
      <c r="F883" s="221" t="s">
        <v>1074</v>
      </c>
      <c r="G883" s="219"/>
      <c r="H883" s="222">
        <v>4.0860000000000003</v>
      </c>
      <c r="I883" s="223"/>
      <c r="J883" s="219"/>
      <c r="K883" s="219"/>
      <c r="L883" s="224"/>
      <c r="M883" s="225"/>
      <c r="N883" s="226"/>
      <c r="O883" s="226"/>
      <c r="P883" s="226"/>
      <c r="Q883" s="226"/>
      <c r="R883" s="226"/>
      <c r="S883" s="226"/>
      <c r="T883" s="227"/>
      <c r="AT883" s="228" t="s">
        <v>173</v>
      </c>
      <c r="AU883" s="228" t="s">
        <v>82</v>
      </c>
      <c r="AV883" s="14" t="s">
        <v>82</v>
      </c>
      <c r="AW883" s="14" t="s">
        <v>34</v>
      </c>
      <c r="AX883" s="14" t="s">
        <v>73</v>
      </c>
      <c r="AY883" s="228" t="s">
        <v>163</v>
      </c>
    </row>
    <row r="884" spans="1:65" s="14" customFormat="1" ht="11.25">
      <c r="B884" s="218"/>
      <c r="C884" s="219"/>
      <c r="D884" s="209" t="s">
        <v>173</v>
      </c>
      <c r="E884" s="220" t="s">
        <v>20</v>
      </c>
      <c r="F884" s="221" t="s">
        <v>1075</v>
      </c>
      <c r="G884" s="219"/>
      <c r="H884" s="222">
        <v>4.8890000000000002</v>
      </c>
      <c r="I884" s="223"/>
      <c r="J884" s="219"/>
      <c r="K884" s="219"/>
      <c r="L884" s="224"/>
      <c r="M884" s="225"/>
      <c r="N884" s="226"/>
      <c r="O884" s="226"/>
      <c r="P884" s="226"/>
      <c r="Q884" s="226"/>
      <c r="R884" s="226"/>
      <c r="S884" s="226"/>
      <c r="T884" s="227"/>
      <c r="AT884" s="228" t="s">
        <v>173</v>
      </c>
      <c r="AU884" s="228" t="s">
        <v>82</v>
      </c>
      <c r="AV884" s="14" t="s">
        <v>82</v>
      </c>
      <c r="AW884" s="14" t="s">
        <v>34</v>
      </c>
      <c r="AX884" s="14" t="s">
        <v>73</v>
      </c>
      <c r="AY884" s="228" t="s">
        <v>163</v>
      </c>
    </row>
    <row r="885" spans="1:65" s="14" customFormat="1" ht="11.25">
      <c r="B885" s="218"/>
      <c r="C885" s="219"/>
      <c r="D885" s="209" t="s">
        <v>173</v>
      </c>
      <c r="E885" s="220" t="s">
        <v>20</v>
      </c>
      <c r="F885" s="221" t="s">
        <v>1076</v>
      </c>
      <c r="G885" s="219"/>
      <c r="H885" s="222">
        <v>17.117000000000001</v>
      </c>
      <c r="I885" s="223"/>
      <c r="J885" s="219"/>
      <c r="K885" s="219"/>
      <c r="L885" s="224"/>
      <c r="M885" s="225"/>
      <c r="N885" s="226"/>
      <c r="O885" s="226"/>
      <c r="P885" s="226"/>
      <c r="Q885" s="226"/>
      <c r="R885" s="226"/>
      <c r="S885" s="226"/>
      <c r="T885" s="227"/>
      <c r="AT885" s="228" t="s">
        <v>173</v>
      </c>
      <c r="AU885" s="228" t="s">
        <v>82</v>
      </c>
      <c r="AV885" s="14" t="s">
        <v>82</v>
      </c>
      <c r="AW885" s="14" t="s">
        <v>34</v>
      </c>
      <c r="AX885" s="14" t="s">
        <v>73</v>
      </c>
      <c r="AY885" s="228" t="s">
        <v>163</v>
      </c>
    </row>
    <row r="886" spans="1:65" s="15" customFormat="1" ht="11.25">
      <c r="B886" s="229"/>
      <c r="C886" s="230"/>
      <c r="D886" s="209" t="s">
        <v>173</v>
      </c>
      <c r="E886" s="231" t="s">
        <v>20</v>
      </c>
      <c r="F886" s="232" t="s">
        <v>178</v>
      </c>
      <c r="G886" s="230"/>
      <c r="H886" s="233">
        <v>26.092000000000002</v>
      </c>
      <c r="I886" s="234"/>
      <c r="J886" s="230"/>
      <c r="K886" s="230"/>
      <c r="L886" s="235"/>
      <c r="M886" s="236"/>
      <c r="N886" s="237"/>
      <c r="O886" s="237"/>
      <c r="P886" s="237"/>
      <c r="Q886" s="237"/>
      <c r="R886" s="237"/>
      <c r="S886" s="237"/>
      <c r="T886" s="238"/>
      <c r="AT886" s="239" t="s">
        <v>173</v>
      </c>
      <c r="AU886" s="239" t="s">
        <v>82</v>
      </c>
      <c r="AV886" s="15" t="s">
        <v>171</v>
      </c>
      <c r="AW886" s="15" t="s">
        <v>34</v>
      </c>
      <c r="AX886" s="15" t="s">
        <v>80</v>
      </c>
      <c r="AY886" s="239" t="s">
        <v>163</v>
      </c>
    </row>
    <row r="887" spans="1:65" s="2" customFormat="1" ht="45" customHeight="1">
      <c r="A887" s="36"/>
      <c r="B887" s="37"/>
      <c r="C887" s="194" t="s">
        <v>1077</v>
      </c>
      <c r="D887" s="194" t="s">
        <v>166</v>
      </c>
      <c r="E887" s="195" t="s">
        <v>1078</v>
      </c>
      <c r="F887" s="196" t="s">
        <v>1079</v>
      </c>
      <c r="G887" s="197" t="s">
        <v>185</v>
      </c>
      <c r="H887" s="198">
        <v>4.0739999999999998</v>
      </c>
      <c r="I887" s="199"/>
      <c r="J887" s="200">
        <f>ROUND(I887*H887,2)</f>
        <v>0</v>
      </c>
      <c r="K887" s="196" t="s">
        <v>20</v>
      </c>
      <c r="L887" s="41"/>
      <c r="M887" s="201" t="s">
        <v>20</v>
      </c>
      <c r="N887" s="202" t="s">
        <v>44</v>
      </c>
      <c r="O887" s="66"/>
      <c r="P887" s="203">
        <f>O887*H887</f>
        <v>0</v>
      </c>
      <c r="Q887" s="203">
        <v>2.8750000000000001E-2</v>
      </c>
      <c r="R887" s="203">
        <f>Q887*H887</f>
        <v>0.1171275</v>
      </c>
      <c r="S887" s="203">
        <v>0</v>
      </c>
      <c r="T887" s="204">
        <f>S887*H887</f>
        <v>0</v>
      </c>
      <c r="U887" s="36"/>
      <c r="V887" s="36"/>
      <c r="W887" s="36"/>
      <c r="X887" s="36"/>
      <c r="Y887" s="36"/>
      <c r="Z887" s="36"/>
      <c r="AA887" s="36"/>
      <c r="AB887" s="36"/>
      <c r="AC887" s="36"/>
      <c r="AD887" s="36"/>
      <c r="AE887" s="36"/>
      <c r="AR887" s="205" t="s">
        <v>275</v>
      </c>
      <c r="AT887" s="205" t="s">
        <v>166</v>
      </c>
      <c r="AU887" s="205" t="s">
        <v>82</v>
      </c>
      <c r="AY887" s="19" t="s">
        <v>163</v>
      </c>
      <c r="BE887" s="206">
        <f>IF(N887="základní",J887,0)</f>
        <v>0</v>
      </c>
      <c r="BF887" s="206">
        <f>IF(N887="snížená",J887,0)</f>
        <v>0</v>
      </c>
      <c r="BG887" s="206">
        <f>IF(N887="zákl. přenesená",J887,0)</f>
        <v>0</v>
      </c>
      <c r="BH887" s="206">
        <f>IF(N887="sníž. přenesená",J887,0)</f>
        <v>0</v>
      </c>
      <c r="BI887" s="206">
        <f>IF(N887="nulová",J887,0)</f>
        <v>0</v>
      </c>
      <c r="BJ887" s="19" t="s">
        <v>80</v>
      </c>
      <c r="BK887" s="206">
        <f>ROUND(I887*H887,2)</f>
        <v>0</v>
      </c>
      <c r="BL887" s="19" t="s">
        <v>275</v>
      </c>
      <c r="BM887" s="205" t="s">
        <v>1080</v>
      </c>
    </row>
    <row r="888" spans="1:65" s="2" customFormat="1" ht="97.5">
      <c r="A888" s="36"/>
      <c r="B888" s="37"/>
      <c r="C888" s="38"/>
      <c r="D888" s="209" t="s">
        <v>187</v>
      </c>
      <c r="E888" s="38"/>
      <c r="F888" s="240" t="s">
        <v>1064</v>
      </c>
      <c r="G888" s="38"/>
      <c r="H888" s="38"/>
      <c r="I888" s="117"/>
      <c r="J888" s="38"/>
      <c r="K888" s="38"/>
      <c r="L888" s="41"/>
      <c r="M888" s="241"/>
      <c r="N888" s="242"/>
      <c r="O888" s="66"/>
      <c r="P888" s="66"/>
      <c r="Q888" s="66"/>
      <c r="R888" s="66"/>
      <c r="S888" s="66"/>
      <c r="T888" s="67"/>
      <c r="U888" s="36"/>
      <c r="V888" s="36"/>
      <c r="W888" s="36"/>
      <c r="X888" s="36"/>
      <c r="Y888" s="36"/>
      <c r="Z888" s="36"/>
      <c r="AA888" s="36"/>
      <c r="AB888" s="36"/>
      <c r="AC888" s="36"/>
      <c r="AD888" s="36"/>
      <c r="AE888" s="36"/>
      <c r="AT888" s="19" t="s">
        <v>187</v>
      </c>
      <c r="AU888" s="19" t="s">
        <v>82</v>
      </c>
    </row>
    <row r="889" spans="1:65" s="13" customFormat="1" ht="11.25">
      <c r="B889" s="207"/>
      <c r="C889" s="208"/>
      <c r="D889" s="209" t="s">
        <v>173</v>
      </c>
      <c r="E889" s="210" t="s">
        <v>20</v>
      </c>
      <c r="F889" s="211" t="s">
        <v>252</v>
      </c>
      <c r="G889" s="208"/>
      <c r="H889" s="210" t="s">
        <v>20</v>
      </c>
      <c r="I889" s="212"/>
      <c r="J889" s="208"/>
      <c r="K889" s="208"/>
      <c r="L889" s="213"/>
      <c r="M889" s="214"/>
      <c r="N889" s="215"/>
      <c r="O889" s="215"/>
      <c r="P889" s="215"/>
      <c r="Q889" s="215"/>
      <c r="R889" s="215"/>
      <c r="S889" s="215"/>
      <c r="T889" s="216"/>
      <c r="AT889" s="217" t="s">
        <v>173</v>
      </c>
      <c r="AU889" s="217" t="s">
        <v>82</v>
      </c>
      <c r="AV889" s="13" t="s">
        <v>80</v>
      </c>
      <c r="AW889" s="13" t="s">
        <v>34</v>
      </c>
      <c r="AX889" s="13" t="s">
        <v>73</v>
      </c>
      <c r="AY889" s="217" t="s">
        <v>163</v>
      </c>
    </row>
    <row r="890" spans="1:65" s="14" customFormat="1" ht="11.25">
      <c r="B890" s="218"/>
      <c r="C890" s="219"/>
      <c r="D890" s="209" t="s">
        <v>173</v>
      </c>
      <c r="E890" s="220" t="s">
        <v>20</v>
      </c>
      <c r="F890" s="221" t="s">
        <v>1081</v>
      </c>
      <c r="G890" s="219"/>
      <c r="H890" s="222">
        <v>4.0739999999999998</v>
      </c>
      <c r="I890" s="223"/>
      <c r="J890" s="219"/>
      <c r="K890" s="219"/>
      <c r="L890" s="224"/>
      <c r="M890" s="225"/>
      <c r="N890" s="226"/>
      <c r="O890" s="226"/>
      <c r="P890" s="226"/>
      <c r="Q890" s="226"/>
      <c r="R890" s="226"/>
      <c r="S890" s="226"/>
      <c r="T890" s="227"/>
      <c r="AT890" s="228" t="s">
        <v>173</v>
      </c>
      <c r="AU890" s="228" t="s">
        <v>82</v>
      </c>
      <c r="AV890" s="14" t="s">
        <v>82</v>
      </c>
      <c r="AW890" s="14" t="s">
        <v>34</v>
      </c>
      <c r="AX890" s="14" t="s">
        <v>80</v>
      </c>
      <c r="AY890" s="228" t="s">
        <v>163</v>
      </c>
    </row>
    <row r="891" spans="1:65" s="2" customFormat="1" ht="42.75" customHeight="1">
      <c r="A891" s="36"/>
      <c r="B891" s="37"/>
      <c r="C891" s="194" t="s">
        <v>1082</v>
      </c>
      <c r="D891" s="194" t="s">
        <v>166</v>
      </c>
      <c r="E891" s="195" t="s">
        <v>1083</v>
      </c>
      <c r="F891" s="196" t="s">
        <v>1084</v>
      </c>
      <c r="G891" s="197" t="s">
        <v>185</v>
      </c>
      <c r="H891" s="198">
        <v>14.4</v>
      </c>
      <c r="I891" s="199"/>
      <c r="J891" s="200">
        <f>ROUND(I891*H891,2)</f>
        <v>0</v>
      </c>
      <c r="K891" s="196" t="s">
        <v>170</v>
      </c>
      <c r="L891" s="41"/>
      <c r="M891" s="201" t="s">
        <v>20</v>
      </c>
      <c r="N891" s="202" t="s">
        <v>44</v>
      </c>
      <c r="O891" s="66"/>
      <c r="P891" s="203">
        <f>O891*H891</f>
        <v>0</v>
      </c>
      <c r="Q891" s="203">
        <v>5.6887600000000003E-2</v>
      </c>
      <c r="R891" s="203">
        <f>Q891*H891</f>
        <v>0.81918144000000004</v>
      </c>
      <c r="S891" s="203">
        <v>0</v>
      </c>
      <c r="T891" s="204">
        <f>S891*H891</f>
        <v>0</v>
      </c>
      <c r="U891" s="36"/>
      <c r="V891" s="36"/>
      <c r="W891" s="36"/>
      <c r="X891" s="36"/>
      <c r="Y891" s="36"/>
      <c r="Z891" s="36"/>
      <c r="AA891" s="36"/>
      <c r="AB891" s="36"/>
      <c r="AC891" s="36"/>
      <c r="AD891" s="36"/>
      <c r="AE891" s="36"/>
      <c r="AR891" s="205" t="s">
        <v>275</v>
      </c>
      <c r="AT891" s="205" t="s">
        <v>166</v>
      </c>
      <c r="AU891" s="205" t="s">
        <v>82</v>
      </c>
      <c r="AY891" s="19" t="s">
        <v>163</v>
      </c>
      <c r="BE891" s="206">
        <f>IF(N891="základní",J891,0)</f>
        <v>0</v>
      </c>
      <c r="BF891" s="206">
        <f>IF(N891="snížená",J891,0)</f>
        <v>0</v>
      </c>
      <c r="BG891" s="206">
        <f>IF(N891="zákl. přenesená",J891,0)</f>
        <v>0</v>
      </c>
      <c r="BH891" s="206">
        <f>IF(N891="sníž. přenesená",J891,0)</f>
        <v>0</v>
      </c>
      <c r="BI891" s="206">
        <f>IF(N891="nulová",J891,0)</f>
        <v>0</v>
      </c>
      <c r="BJ891" s="19" t="s">
        <v>80</v>
      </c>
      <c r="BK891" s="206">
        <f>ROUND(I891*H891,2)</f>
        <v>0</v>
      </c>
      <c r="BL891" s="19" t="s">
        <v>275</v>
      </c>
      <c r="BM891" s="205" t="s">
        <v>1085</v>
      </c>
    </row>
    <row r="892" spans="1:65" s="2" customFormat="1" ht="97.5">
      <c r="A892" s="36"/>
      <c r="B892" s="37"/>
      <c r="C892" s="38"/>
      <c r="D892" s="209" t="s">
        <v>187</v>
      </c>
      <c r="E892" s="38"/>
      <c r="F892" s="240" t="s">
        <v>1064</v>
      </c>
      <c r="G892" s="38"/>
      <c r="H892" s="38"/>
      <c r="I892" s="117"/>
      <c r="J892" s="38"/>
      <c r="K892" s="38"/>
      <c r="L892" s="41"/>
      <c r="M892" s="241"/>
      <c r="N892" s="242"/>
      <c r="O892" s="66"/>
      <c r="P892" s="66"/>
      <c r="Q892" s="66"/>
      <c r="R892" s="66"/>
      <c r="S892" s="66"/>
      <c r="T892" s="67"/>
      <c r="U892" s="36"/>
      <c r="V892" s="36"/>
      <c r="W892" s="36"/>
      <c r="X892" s="36"/>
      <c r="Y892" s="36"/>
      <c r="Z892" s="36"/>
      <c r="AA892" s="36"/>
      <c r="AB892" s="36"/>
      <c r="AC892" s="36"/>
      <c r="AD892" s="36"/>
      <c r="AE892" s="36"/>
      <c r="AT892" s="19" t="s">
        <v>187</v>
      </c>
      <c r="AU892" s="19" t="s">
        <v>82</v>
      </c>
    </row>
    <row r="893" spans="1:65" s="13" customFormat="1" ht="11.25">
      <c r="B893" s="207"/>
      <c r="C893" s="208"/>
      <c r="D893" s="209" t="s">
        <v>173</v>
      </c>
      <c r="E893" s="210" t="s">
        <v>20</v>
      </c>
      <c r="F893" s="211" t="s">
        <v>322</v>
      </c>
      <c r="G893" s="208"/>
      <c r="H893" s="210" t="s">
        <v>20</v>
      </c>
      <c r="I893" s="212"/>
      <c r="J893" s="208"/>
      <c r="K893" s="208"/>
      <c r="L893" s="213"/>
      <c r="M893" s="214"/>
      <c r="N893" s="215"/>
      <c r="O893" s="215"/>
      <c r="P893" s="215"/>
      <c r="Q893" s="215"/>
      <c r="R893" s="215"/>
      <c r="S893" s="215"/>
      <c r="T893" s="216"/>
      <c r="AT893" s="217" t="s">
        <v>173</v>
      </c>
      <c r="AU893" s="217" t="s">
        <v>82</v>
      </c>
      <c r="AV893" s="13" t="s">
        <v>80</v>
      </c>
      <c r="AW893" s="13" t="s">
        <v>34</v>
      </c>
      <c r="AX893" s="13" t="s">
        <v>73</v>
      </c>
      <c r="AY893" s="217" t="s">
        <v>163</v>
      </c>
    </row>
    <row r="894" spans="1:65" s="13" customFormat="1" ht="11.25">
      <c r="B894" s="207"/>
      <c r="C894" s="208"/>
      <c r="D894" s="209" t="s">
        <v>173</v>
      </c>
      <c r="E894" s="210" t="s">
        <v>20</v>
      </c>
      <c r="F894" s="211" t="s">
        <v>1086</v>
      </c>
      <c r="G894" s="208"/>
      <c r="H894" s="210" t="s">
        <v>20</v>
      </c>
      <c r="I894" s="212"/>
      <c r="J894" s="208"/>
      <c r="K894" s="208"/>
      <c r="L894" s="213"/>
      <c r="M894" s="214"/>
      <c r="N894" s="215"/>
      <c r="O894" s="215"/>
      <c r="P894" s="215"/>
      <c r="Q894" s="215"/>
      <c r="R894" s="215"/>
      <c r="S894" s="215"/>
      <c r="T894" s="216"/>
      <c r="AT894" s="217" t="s">
        <v>173</v>
      </c>
      <c r="AU894" s="217" t="s">
        <v>82</v>
      </c>
      <c r="AV894" s="13" t="s">
        <v>80</v>
      </c>
      <c r="AW894" s="13" t="s">
        <v>34</v>
      </c>
      <c r="AX894" s="13" t="s">
        <v>73</v>
      </c>
      <c r="AY894" s="217" t="s">
        <v>163</v>
      </c>
    </row>
    <row r="895" spans="1:65" s="13" customFormat="1" ht="11.25">
      <c r="B895" s="207"/>
      <c r="C895" s="208"/>
      <c r="D895" s="209" t="s">
        <v>173</v>
      </c>
      <c r="E895" s="210" t="s">
        <v>20</v>
      </c>
      <c r="F895" s="211" t="s">
        <v>281</v>
      </c>
      <c r="G895" s="208"/>
      <c r="H895" s="210" t="s">
        <v>20</v>
      </c>
      <c r="I895" s="212"/>
      <c r="J895" s="208"/>
      <c r="K895" s="208"/>
      <c r="L895" s="213"/>
      <c r="M895" s="214"/>
      <c r="N895" s="215"/>
      <c r="O895" s="215"/>
      <c r="P895" s="215"/>
      <c r="Q895" s="215"/>
      <c r="R895" s="215"/>
      <c r="S895" s="215"/>
      <c r="T895" s="216"/>
      <c r="AT895" s="217" t="s">
        <v>173</v>
      </c>
      <c r="AU895" s="217" t="s">
        <v>82</v>
      </c>
      <c r="AV895" s="13" t="s">
        <v>80</v>
      </c>
      <c r="AW895" s="13" t="s">
        <v>34</v>
      </c>
      <c r="AX895" s="13" t="s">
        <v>73</v>
      </c>
      <c r="AY895" s="217" t="s">
        <v>163</v>
      </c>
    </row>
    <row r="896" spans="1:65" s="14" customFormat="1" ht="11.25">
      <c r="B896" s="218"/>
      <c r="C896" s="219"/>
      <c r="D896" s="209" t="s">
        <v>173</v>
      </c>
      <c r="E896" s="220" t="s">
        <v>20</v>
      </c>
      <c r="F896" s="221" t="s">
        <v>1087</v>
      </c>
      <c r="G896" s="219"/>
      <c r="H896" s="222">
        <v>14.4</v>
      </c>
      <c r="I896" s="223"/>
      <c r="J896" s="219"/>
      <c r="K896" s="219"/>
      <c r="L896" s="224"/>
      <c r="M896" s="225"/>
      <c r="N896" s="226"/>
      <c r="O896" s="226"/>
      <c r="P896" s="226"/>
      <c r="Q896" s="226"/>
      <c r="R896" s="226"/>
      <c r="S896" s="226"/>
      <c r="T896" s="227"/>
      <c r="AT896" s="228" t="s">
        <v>173</v>
      </c>
      <c r="AU896" s="228" t="s">
        <v>82</v>
      </c>
      <c r="AV896" s="14" t="s">
        <v>82</v>
      </c>
      <c r="AW896" s="14" t="s">
        <v>34</v>
      </c>
      <c r="AX896" s="14" t="s">
        <v>80</v>
      </c>
      <c r="AY896" s="228" t="s">
        <v>163</v>
      </c>
    </row>
    <row r="897" spans="1:65" s="2" customFormat="1" ht="27.75" customHeight="1">
      <c r="A897" s="36"/>
      <c r="B897" s="37"/>
      <c r="C897" s="194" t="s">
        <v>1088</v>
      </c>
      <c r="D897" s="194" t="s">
        <v>166</v>
      </c>
      <c r="E897" s="195" t="s">
        <v>1089</v>
      </c>
      <c r="F897" s="196" t="s">
        <v>1090</v>
      </c>
      <c r="G897" s="197" t="s">
        <v>185</v>
      </c>
      <c r="H897" s="198">
        <v>263.84800000000001</v>
      </c>
      <c r="I897" s="199"/>
      <c r="J897" s="200">
        <f>ROUND(I897*H897,2)</f>
        <v>0</v>
      </c>
      <c r="K897" s="196" t="s">
        <v>170</v>
      </c>
      <c r="L897" s="41"/>
      <c r="M897" s="201" t="s">
        <v>20</v>
      </c>
      <c r="N897" s="202" t="s">
        <v>44</v>
      </c>
      <c r="O897" s="66"/>
      <c r="P897" s="203">
        <f>O897*H897</f>
        <v>0</v>
      </c>
      <c r="Q897" s="203">
        <v>2.0000000000000001E-4</v>
      </c>
      <c r="R897" s="203">
        <f>Q897*H897</f>
        <v>5.2769600000000007E-2</v>
      </c>
      <c r="S897" s="203">
        <v>0</v>
      </c>
      <c r="T897" s="204">
        <f>S897*H897</f>
        <v>0</v>
      </c>
      <c r="U897" s="36"/>
      <c r="V897" s="36"/>
      <c r="W897" s="36"/>
      <c r="X897" s="36"/>
      <c r="Y897" s="36"/>
      <c r="Z897" s="36"/>
      <c r="AA897" s="36"/>
      <c r="AB897" s="36"/>
      <c r="AC897" s="36"/>
      <c r="AD897" s="36"/>
      <c r="AE897" s="36"/>
      <c r="AR897" s="205" t="s">
        <v>275</v>
      </c>
      <c r="AT897" s="205" t="s">
        <v>166</v>
      </c>
      <c r="AU897" s="205" t="s">
        <v>82</v>
      </c>
      <c r="AY897" s="19" t="s">
        <v>163</v>
      </c>
      <c r="BE897" s="206">
        <f>IF(N897="základní",J897,0)</f>
        <v>0</v>
      </c>
      <c r="BF897" s="206">
        <f>IF(N897="snížená",J897,0)</f>
        <v>0</v>
      </c>
      <c r="BG897" s="206">
        <f>IF(N897="zákl. přenesená",J897,0)</f>
        <v>0</v>
      </c>
      <c r="BH897" s="206">
        <f>IF(N897="sníž. přenesená",J897,0)</f>
        <v>0</v>
      </c>
      <c r="BI897" s="206">
        <f>IF(N897="nulová",J897,0)</f>
        <v>0</v>
      </c>
      <c r="BJ897" s="19" t="s">
        <v>80</v>
      </c>
      <c r="BK897" s="206">
        <f>ROUND(I897*H897,2)</f>
        <v>0</v>
      </c>
      <c r="BL897" s="19" t="s">
        <v>275</v>
      </c>
      <c r="BM897" s="205" t="s">
        <v>1091</v>
      </c>
    </row>
    <row r="898" spans="1:65" s="2" customFormat="1" ht="97.5">
      <c r="A898" s="36"/>
      <c r="B898" s="37"/>
      <c r="C898" s="38"/>
      <c r="D898" s="209" t="s">
        <v>187</v>
      </c>
      <c r="E898" s="38"/>
      <c r="F898" s="240" t="s">
        <v>1064</v>
      </c>
      <c r="G898" s="38"/>
      <c r="H898" s="38"/>
      <c r="I898" s="117"/>
      <c r="J898" s="38"/>
      <c r="K898" s="38"/>
      <c r="L898" s="41"/>
      <c r="M898" s="241"/>
      <c r="N898" s="242"/>
      <c r="O898" s="66"/>
      <c r="P898" s="66"/>
      <c r="Q898" s="66"/>
      <c r="R898" s="66"/>
      <c r="S898" s="66"/>
      <c r="T898" s="67"/>
      <c r="U898" s="36"/>
      <c r="V898" s="36"/>
      <c r="W898" s="36"/>
      <c r="X898" s="36"/>
      <c r="Y898" s="36"/>
      <c r="Z898" s="36"/>
      <c r="AA898" s="36"/>
      <c r="AB898" s="36"/>
      <c r="AC898" s="36"/>
      <c r="AD898" s="36"/>
      <c r="AE898" s="36"/>
      <c r="AT898" s="19" t="s">
        <v>187</v>
      </c>
      <c r="AU898" s="19" t="s">
        <v>82</v>
      </c>
    </row>
    <row r="899" spans="1:65" s="13" customFormat="1" ht="11.25">
      <c r="B899" s="207"/>
      <c r="C899" s="208"/>
      <c r="D899" s="209" t="s">
        <v>173</v>
      </c>
      <c r="E899" s="210" t="s">
        <v>20</v>
      </c>
      <c r="F899" s="211" t="s">
        <v>1092</v>
      </c>
      <c r="G899" s="208"/>
      <c r="H899" s="210" t="s">
        <v>20</v>
      </c>
      <c r="I899" s="212"/>
      <c r="J899" s="208"/>
      <c r="K899" s="208"/>
      <c r="L899" s="213"/>
      <c r="M899" s="214"/>
      <c r="N899" s="215"/>
      <c r="O899" s="215"/>
      <c r="P899" s="215"/>
      <c r="Q899" s="215"/>
      <c r="R899" s="215"/>
      <c r="S899" s="215"/>
      <c r="T899" s="216"/>
      <c r="AT899" s="217" t="s">
        <v>173</v>
      </c>
      <c r="AU899" s="217" t="s">
        <v>82</v>
      </c>
      <c r="AV899" s="13" t="s">
        <v>80</v>
      </c>
      <c r="AW899" s="13" t="s">
        <v>34</v>
      </c>
      <c r="AX899" s="13" t="s">
        <v>73</v>
      </c>
      <c r="AY899" s="217" t="s">
        <v>163</v>
      </c>
    </row>
    <row r="900" spans="1:65" s="14" customFormat="1" ht="11.25">
      <c r="B900" s="218"/>
      <c r="C900" s="219"/>
      <c r="D900" s="209" t="s">
        <v>173</v>
      </c>
      <c r="E900" s="220" t="s">
        <v>20</v>
      </c>
      <c r="F900" s="221" t="s">
        <v>1093</v>
      </c>
      <c r="G900" s="219"/>
      <c r="H900" s="222">
        <v>57.6</v>
      </c>
      <c r="I900" s="223"/>
      <c r="J900" s="219"/>
      <c r="K900" s="219"/>
      <c r="L900" s="224"/>
      <c r="M900" s="225"/>
      <c r="N900" s="226"/>
      <c r="O900" s="226"/>
      <c r="P900" s="226"/>
      <c r="Q900" s="226"/>
      <c r="R900" s="226"/>
      <c r="S900" s="226"/>
      <c r="T900" s="227"/>
      <c r="AT900" s="228" t="s">
        <v>173</v>
      </c>
      <c r="AU900" s="228" t="s">
        <v>82</v>
      </c>
      <c r="AV900" s="14" t="s">
        <v>82</v>
      </c>
      <c r="AW900" s="14" t="s">
        <v>34</v>
      </c>
      <c r="AX900" s="14" t="s">
        <v>73</v>
      </c>
      <c r="AY900" s="228" t="s">
        <v>163</v>
      </c>
    </row>
    <row r="901" spans="1:65" s="14" customFormat="1" ht="11.25">
      <c r="B901" s="218"/>
      <c r="C901" s="219"/>
      <c r="D901" s="209" t="s">
        <v>173</v>
      </c>
      <c r="E901" s="220" t="s">
        <v>20</v>
      </c>
      <c r="F901" s="221" t="s">
        <v>1094</v>
      </c>
      <c r="G901" s="219"/>
      <c r="H901" s="222">
        <v>154.06399999999999</v>
      </c>
      <c r="I901" s="223"/>
      <c r="J901" s="219"/>
      <c r="K901" s="219"/>
      <c r="L901" s="224"/>
      <c r="M901" s="225"/>
      <c r="N901" s="226"/>
      <c r="O901" s="226"/>
      <c r="P901" s="226"/>
      <c r="Q901" s="226"/>
      <c r="R901" s="226"/>
      <c r="S901" s="226"/>
      <c r="T901" s="227"/>
      <c r="AT901" s="228" t="s">
        <v>173</v>
      </c>
      <c r="AU901" s="228" t="s">
        <v>82</v>
      </c>
      <c r="AV901" s="14" t="s">
        <v>82</v>
      </c>
      <c r="AW901" s="14" t="s">
        <v>34</v>
      </c>
      <c r="AX901" s="14" t="s">
        <v>73</v>
      </c>
      <c r="AY901" s="228" t="s">
        <v>163</v>
      </c>
    </row>
    <row r="902" spans="1:65" s="14" customFormat="1" ht="11.25">
      <c r="B902" s="218"/>
      <c r="C902" s="219"/>
      <c r="D902" s="209" t="s">
        <v>173</v>
      </c>
      <c r="E902" s="220" t="s">
        <v>20</v>
      </c>
      <c r="F902" s="221" t="s">
        <v>1095</v>
      </c>
      <c r="G902" s="219"/>
      <c r="H902" s="222">
        <v>52.183999999999997</v>
      </c>
      <c r="I902" s="223"/>
      <c r="J902" s="219"/>
      <c r="K902" s="219"/>
      <c r="L902" s="224"/>
      <c r="M902" s="225"/>
      <c r="N902" s="226"/>
      <c r="O902" s="226"/>
      <c r="P902" s="226"/>
      <c r="Q902" s="226"/>
      <c r="R902" s="226"/>
      <c r="S902" s="226"/>
      <c r="T902" s="227"/>
      <c r="AT902" s="228" t="s">
        <v>173</v>
      </c>
      <c r="AU902" s="228" t="s">
        <v>82</v>
      </c>
      <c r="AV902" s="14" t="s">
        <v>82</v>
      </c>
      <c r="AW902" s="14" t="s">
        <v>34</v>
      </c>
      <c r="AX902" s="14" t="s">
        <v>73</v>
      </c>
      <c r="AY902" s="228" t="s">
        <v>163</v>
      </c>
    </row>
    <row r="903" spans="1:65" s="15" customFormat="1" ht="11.25">
      <c r="B903" s="229"/>
      <c r="C903" s="230"/>
      <c r="D903" s="209" t="s">
        <v>173</v>
      </c>
      <c r="E903" s="231" t="s">
        <v>20</v>
      </c>
      <c r="F903" s="232" t="s">
        <v>178</v>
      </c>
      <c r="G903" s="230"/>
      <c r="H903" s="233">
        <v>263.84799999999996</v>
      </c>
      <c r="I903" s="234"/>
      <c r="J903" s="230"/>
      <c r="K903" s="230"/>
      <c r="L903" s="235"/>
      <c r="M903" s="236"/>
      <c r="N903" s="237"/>
      <c r="O903" s="237"/>
      <c r="P903" s="237"/>
      <c r="Q903" s="237"/>
      <c r="R903" s="237"/>
      <c r="S903" s="237"/>
      <c r="T903" s="238"/>
      <c r="AT903" s="239" t="s">
        <v>173</v>
      </c>
      <c r="AU903" s="239" t="s">
        <v>82</v>
      </c>
      <c r="AV903" s="15" t="s">
        <v>171</v>
      </c>
      <c r="AW903" s="15" t="s">
        <v>34</v>
      </c>
      <c r="AX903" s="15" t="s">
        <v>80</v>
      </c>
      <c r="AY903" s="239" t="s">
        <v>163</v>
      </c>
    </row>
    <row r="904" spans="1:65" s="2" customFormat="1" ht="30" customHeight="1">
      <c r="A904" s="36"/>
      <c r="B904" s="37"/>
      <c r="C904" s="194" t="s">
        <v>1096</v>
      </c>
      <c r="D904" s="194" t="s">
        <v>166</v>
      </c>
      <c r="E904" s="195" t="s">
        <v>1097</v>
      </c>
      <c r="F904" s="196" t="s">
        <v>1098</v>
      </c>
      <c r="G904" s="197" t="s">
        <v>245</v>
      </c>
      <c r="H904" s="198">
        <v>111.57</v>
      </c>
      <c r="I904" s="199"/>
      <c r="J904" s="200">
        <f>ROUND(I904*H904,2)</f>
        <v>0</v>
      </c>
      <c r="K904" s="196" t="s">
        <v>170</v>
      </c>
      <c r="L904" s="41"/>
      <c r="M904" s="201" t="s">
        <v>20</v>
      </c>
      <c r="N904" s="202" t="s">
        <v>44</v>
      </c>
      <c r="O904" s="66"/>
      <c r="P904" s="203">
        <f>O904*H904</f>
        <v>0</v>
      </c>
      <c r="Q904" s="203">
        <v>2.03E-4</v>
      </c>
      <c r="R904" s="203">
        <f>Q904*H904</f>
        <v>2.2648709999999999E-2</v>
      </c>
      <c r="S904" s="203">
        <v>0</v>
      </c>
      <c r="T904" s="204">
        <f>S904*H904</f>
        <v>0</v>
      </c>
      <c r="U904" s="36"/>
      <c r="V904" s="36"/>
      <c r="W904" s="36"/>
      <c r="X904" s="36"/>
      <c r="Y904" s="36"/>
      <c r="Z904" s="36"/>
      <c r="AA904" s="36"/>
      <c r="AB904" s="36"/>
      <c r="AC904" s="36"/>
      <c r="AD904" s="36"/>
      <c r="AE904" s="36"/>
      <c r="AR904" s="205" t="s">
        <v>275</v>
      </c>
      <c r="AT904" s="205" t="s">
        <v>166</v>
      </c>
      <c r="AU904" s="205" t="s">
        <v>82</v>
      </c>
      <c r="AY904" s="19" t="s">
        <v>163</v>
      </c>
      <c r="BE904" s="206">
        <f>IF(N904="základní",J904,0)</f>
        <v>0</v>
      </c>
      <c r="BF904" s="206">
        <f>IF(N904="snížená",J904,0)</f>
        <v>0</v>
      </c>
      <c r="BG904" s="206">
        <f>IF(N904="zákl. přenesená",J904,0)</f>
        <v>0</v>
      </c>
      <c r="BH904" s="206">
        <f>IF(N904="sníž. přenesená",J904,0)</f>
        <v>0</v>
      </c>
      <c r="BI904" s="206">
        <f>IF(N904="nulová",J904,0)</f>
        <v>0</v>
      </c>
      <c r="BJ904" s="19" t="s">
        <v>80</v>
      </c>
      <c r="BK904" s="206">
        <f>ROUND(I904*H904,2)</f>
        <v>0</v>
      </c>
      <c r="BL904" s="19" t="s">
        <v>275</v>
      </c>
      <c r="BM904" s="205" t="s">
        <v>1099</v>
      </c>
    </row>
    <row r="905" spans="1:65" s="2" customFormat="1" ht="97.5">
      <c r="A905" s="36"/>
      <c r="B905" s="37"/>
      <c r="C905" s="38"/>
      <c r="D905" s="209" t="s">
        <v>187</v>
      </c>
      <c r="E905" s="38"/>
      <c r="F905" s="240" t="s">
        <v>1064</v>
      </c>
      <c r="G905" s="38"/>
      <c r="H905" s="38"/>
      <c r="I905" s="117"/>
      <c r="J905" s="38"/>
      <c r="K905" s="38"/>
      <c r="L905" s="41"/>
      <c r="M905" s="241"/>
      <c r="N905" s="242"/>
      <c r="O905" s="66"/>
      <c r="P905" s="66"/>
      <c r="Q905" s="66"/>
      <c r="R905" s="66"/>
      <c r="S905" s="66"/>
      <c r="T905" s="67"/>
      <c r="U905" s="36"/>
      <c r="V905" s="36"/>
      <c r="W905" s="36"/>
      <c r="X905" s="36"/>
      <c r="Y905" s="36"/>
      <c r="Z905" s="36"/>
      <c r="AA905" s="36"/>
      <c r="AB905" s="36"/>
      <c r="AC905" s="36"/>
      <c r="AD905" s="36"/>
      <c r="AE905" s="36"/>
      <c r="AT905" s="19" t="s">
        <v>187</v>
      </c>
      <c r="AU905" s="19" t="s">
        <v>82</v>
      </c>
    </row>
    <row r="906" spans="1:65" s="13" customFormat="1" ht="11.25">
      <c r="B906" s="207"/>
      <c r="C906" s="208"/>
      <c r="D906" s="209" t="s">
        <v>173</v>
      </c>
      <c r="E906" s="210" t="s">
        <v>20</v>
      </c>
      <c r="F906" s="211" t="s">
        <v>1092</v>
      </c>
      <c r="G906" s="208"/>
      <c r="H906" s="210" t="s">
        <v>20</v>
      </c>
      <c r="I906" s="212"/>
      <c r="J906" s="208"/>
      <c r="K906" s="208"/>
      <c r="L906" s="213"/>
      <c r="M906" s="214"/>
      <c r="N906" s="215"/>
      <c r="O906" s="215"/>
      <c r="P906" s="215"/>
      <c r="Q906" s="215"/>
      <c r="R906" s="215"/>
      <c r="S906" s="215"/>
      <c r="T906" s="216"/>
      <c r="AT906" s="217" t="s">
        <v>173</v>
      </c>
      <c r="AU906" s="217" t="s">
        <v>82</v>
      </c>
      <c r="AV906" s="13" t="s">
        <v>80</v>
      </c>
      <c r="AW906" s="13" t="s">
        <v>34</v>
      </c>
      <c r="AX906" s="13" t="s">
        <v>73</v>
      </c>
      <c r="AY906" s="217" t="s">
        <v>163</v>
      </c>
    </row>
    <row r="907" spans="1:65" s="14" customFormat="1" ht="11.25">
      <c r="B907" s="218"/>
      <c r="C907" s="219"/>
      <c r="D907" s="209" t="s">
        <v>173</v>
      </c>
      <c r="E907" s="220" t="s">
        <v>20</v>
      </c>
      <c r="F907" s="221" t="s">
        <v>1100</v>
      </c>
      <c r="G907" s="219"/>
      <c r="H907" s="222">
        <v>35.75</v>
      </c>
      <c r="I907" s="223"/>
      <c r="J907" s="219"/>
      <c r="K907" s="219"/>
      <c r="L907" s="224"/>
      <c r="M907" s="225"/>
      <c r="N907" s="226"/>
      <c r="O907" s="226"/>
      <c r="P907" s="226"/>
      <c r="Q907" s="226"/>
      <c r="R907" s="226"/>
      <c r="S907" s="226"/>
      <c r="T907" s="227"/>
      <c r="AT907" s="228" t="s">
        <v>173</v>
      </c>
      <c r="AU907" s="228" t="s">
        <v>82</v>
      </c>
      <c r="AV907" s="14" t="s">
        <v>82</v>
      </c>
      <c r="AW907" s="14" t="s">
        <v>34</v>
      </c>
      <c r="AX907" s="14" t="s">
        <v>73</v>
      </c>
      <c r="AY907" s="228" t="s">
        <v>163</v>
      </c>
    </row>
    <row r="908" spans="1:65" s="14" customFormat="1" ht="11.25">
      <c r="B908" s="218"/>
      <c r="C908" s="219"/>
      <c r="D908" s="209" t="s">
        <v>173</v>
      </c>
      <c r="E908" s="220" t="s">
        <v>20</v>
      </c>
      <c r="F908" s="221" t="s">
        <v>1101</v>
      </c>
      <c r="G908" s="219"/>
      <c r="H908" s="222">
        <v>3</v>
      </c>
      <c r="I908" s="223"/>
      <c r="J908" s="219"/>
      <c r="K908" s="219"/>
      <c r="L908" s="224"/>
      <c r="M908" s="225"/>
      <c r="N908" s="226"/>
      <c r="O908" s="226"/>
      <c r="P908" s="226"/>
      <c r="Q908" s="226"/>
      <c r="R908" s="226"/>
      <c r="S908" s="226"/>
      <c r="T908" s="227"/>
      <c r="AT908" s="228" t="s">
        <v>173</v>
      </c>
      <c r="AU908" s="228" t="s">
        <v>82</v>
      </c>
      <c r="AV908" s="14" t="s">
        <v>82</v>
      </c>
      <c r="AW908" s="14" t="s">
        <v>34</v>
      </c>
      <c r="AX908" s="14" t="s">
        <v>73</v>
      </c>
      <c r="AY908" s="228" t="s">
        <v>163</v>
      </c>
    </row>
    <row r="909" spans="1:65" s="16" customFormat="1" ht="11.25">
      <c r="B909" s="253"/>
      <c r="C909" s="254"/>
      <c r="D909" s="209" t="s">
        <v>173</v>
      </c>
      <c r="E909" s="255" t="s">
        <v>20</v>
      </c>
      <c r="F909" s="256" t="s">
        <v>407</v>
      </c>
      <c r="G909" s="254"/>
      <c r="H909" s="257">
        <v>38.75</v>
      </c>
      <c r="I909" s="258"/>
      <c r="J909" s="254"/>
      <c r="K909" s="254"/>
      <c r="L909" s="259"/>
      <c r="M909" s="260"/>
      <c r="N909" s="261"/>
      <c r="O909" s="261"/>
      <c r="P909" s="261"/>
      <c r="Q909" s="261"/>
      <c r="R909" s="261"/>
      <c r="S909" s="261"/>
      <c r="T909" s="262"/>
      <c r="AT909" s="263" t="s">
        <v>173</v>
      </c>
      <c r="AU909" s="263" t="s">
        <v>82</v>
      </c>
      <c r="AV909" s="16" t="s">
        <v>164</v>
      </c>
      <c r="AW909" s="16" t="s">
        <v>34</v>
      </c>
      <c r="AX909" s="16" t="s">
        <v>73</v>
      </c>
      <c r="AY909" s="263" t="s">
        <v>163</v>
      </c>
    </row>
    <row r="910" spans="1:65" s="13" customFormat="1" ht="11.25">
      <c r="B910" s="207"/>
      <c r="C910" s="208"/>
      <c r="D910" s="209" t="s">
        <v>173</v>
      </c>
      <c r="E910" s="210" t="s">
        <v>20</v>
      </c>
      <c r="F910" s="211" t="s">
        <v>322</v>
      </c>
      <c r="G910" s="208"/>
      <c r="H910" s="210" t="s">
        <v>20</v>
      </c>
      <c r="I910" s="212"/>
      <c r="J910" s="208"/>
      <c r="K910" s="208"/>
      <c r="L910" s="213"/>
      <c r="M910" s="214"/>
      <c r="N910" s="215"/>
      <c r="O910" s="215"/>
      <c r="P910" s="215"/>
      <c r="Q910" s="215"/>
      <c r="R910" s="215"/>
      <c r="S910" s="215"/>
      <c r="T910" s="216"/>
      <c r="AT910" s="217" t="s">
        <v>173</v>
      </c>
      <c r="AU910" s="217" t="s">
        <v>82</v>
      </c>
      <c r="AV910" s="13" t="s">
        <v>80</v>
      </c>
      <c r="AW910" s="13" t="s">
        <v>34</v>
      </c>
      <c r="AX910" s="13" t="s">
        <v>73</v>
      </c>
      <c r="AY910" s="217" t="s">
        <v>163</v>
      </c>
    </row>
    <row r="911" spans="1:65" s="13" customFormat="1" ht="11.25">
      <c r="B911" s="207"/>
      <c r="C911" s="208"/>
      <c r="D911" s="209" t="s">
        <v>173</v>
      </c>
      <c r="E911" s="210" t="s">
        <v>20</v>
      </c>
      <c r="F911" s="211" t="s">
        <v>1086</v>
      </c>
      <c r="G911" s="208"/>
      <c r="H911" s="210" t="s">
        <v>20</v>
      </c>
      <c r="I911" s="212"/>
      <c r="J911" s="208"/>
      <c r="K911" s="208"/>
      <c r="L911" s="213"/>
      <c r="M911" s="214"/>
      <c r="N911" s="215"/>
      <c r="O911" s="215"/>
      <c r="P911" s="215"/>
      <c r="Q911" s="215"/>
      <c r="R911" s="215"/>
      <c r="S911" s="215"/>
      <c r="T911" s="216"/>
      <c r="AT911" s="217" t="s">
        <v>173</v>
      </c>
      <c r="AU911" s="217" t="s">
        <v>82</v>
      </c>
      <c r="AV911" s="13" t="s">
        <v>80</v>
      </c>
      <c r="AW911" s="13" t="s">
        <v>34</v>
      </c>
      <c r="AX911" s="13" t="s">
        <v>73</v>
      </c>
      <c r="AY911" s="217" t="s">
        <v>163</v>
      </c>
    </row>
    <row r="912" spans="1:65" s="13" customFormat="1" ht="11.25">
      <c r="B912" s="207"/>
      <c r="C912" s="208"/>
      <c r="D912" s="209" t="s">
        <v>173</v>
      </c>
      <c r="E912" s="210" t="s">
        <v>20</v>
      </c>
      <c r="F912" s="211" t="s">
        <v>281</v>
      </c>
      <c r="G912" s="208"/>
      <c r="H912" s="210" t="s">
        <v>20</v>
      </c>
      <c r="I912" s="212"/>
      <c r="J912" s="208"/>
      <c r="K912" s="208"/>
      <c r="L912" s="213"/>
      <c r="M912" s="214"/>
      <c r="N912" s="215"/>
      <c r="O912" s="215"/>
      <c r="P912" s="215"/>
      <c r="Q912" s="215"/>
      <c r="R912" s="215"/>
      <c r="S912" s="215"/>
      <c r="T912" s="216"/>
      <c r="AT912" s="217" t="s">
        <v>173</v>
      </c>
      <c r="AU912" s="217" t="s">
        <v>82</v>
      </c>
      <c r="AV912" s="13" t="s">
        <v>80</v>
      </c>
      <c r="AW912" s="13" t="s">
        <v>34</v>
      </c>
      <c r="AX912" s="13" t="s">
        <v>73</v>
      </c>
      <c r="AY912" s="217" t="s">
        <v>163</v>
      </c>
    </row>
    <row r="913" spans="1:65" s="14" customFormat="1" ht="11.25">
      <c r="B913" s="218"/>
      <c r="C913" s="219"/>
      <c r="D913" s="209" t="s">
        <v>173</v>
      </c>
      <c r="E913" s="220" t="s">
        <v>20</v>
      </c>
      <c r="F913" s="221" t="s">
        <v>1102</v>
      </c>
      <c r="G913" s="219"/>
      <c r="H913" s="222">
        <v>36</v>
      </c>
      <c r="I913" s="223"/>
      <c r="J913" s="219"/>
      <c r="K913" s="219"/>
      <c r="L913" s="224"/>
      <c r="M913" s="225"/>
      <c r="N913" s="226"/>
      <c r="O913" s="226"/>
      <c r="P913" s="226"/>
      <c r="Q913" s="226"/>
      <c r="R913" s="226"/>
      <c r="S913" s="226"/>
      <c r="T913" s="227"/>
      <c r="AT913" s="228" t="s">
        <v>173</v>
      </c>
      <c r="AU913" s="228" t="s">
        <v>82</v>
      </c>
      <c r="AV913" s="14" t="s">
        <v>82</v>
      </c>
      <c r="AW913" s="14" t="s">
        <v>34</v>
      </c>
      <c r="AX913" s="14" t="s">
        <v>73</v>
      </c>
      <c r="AY913" s="228" t="s">
        <v>163</v>
      </c>
    </row>
    <row r="914" spans="1:65" s="16" customFormat="1" ht="11.25">
      <c r="B914" s="253"/>
      <c r="C914" s="254"/>
      <c r="D914" s="209" t="s">
        <v>173</v>
      </c>
      <c r="E914" s="255" t="s">
        <v>20</v>
      </c>
      <c r="F914" s="256" t="s">
        <v>407</v>
      </c>
      <c r="G914" s="254"/>
      <c r="H914" s="257">
        <v>36</v>
      </c>
      <c r="I914" s="258"/>
      <c r="J914" s="254"/>
      <c r="K914" s="254"/>
      <c r="L914" s="259"/>
      <c r="M914" s="260"/>
      <c r="N914" s="261"/>
      <c r="O914" s="261"/>
      <c r="P914" s="261"/>
      <c r="Q914" s="261"/>
      <c r="R914" s="261"/>
      <c r="S914" s="261"/>
      <c r="T914" s="262"/>
      <c r="AT914" s="263" t="s">
        <v>173</v>
      </c>
      <c r="AU914" s="263" t="s">
        <v>82</v>
      </c>
      <c r="AV914" s="16" t="s">
        <v>164</v>
      </c>
      <c r="AW914" s="16" t="s">
        <v>34</v>
      </c>
      <c r="AX914" s="16" t="s">
        <v>73</v>
      </c>
      <c r="AY914" s="263" t="s">
        <v>163</v>
      </c>
    </row>
    <row r="915" spans="1:65" s="13" customFormat="1" ht="11.25">
      <c r="B915" s="207"/>
      <c r="C915" s="208"/>
      <c r="D915" s="209" t="s">
        <v>173</v>
      </c>
      <c r="E915" s="210" t="s">
        <v>20</v>
      </c>
      <c r="F915" s="211" t="s">
        <v>1092</v>
      </c>
      <c r="G915" s="208"/>
      <c r="H915" s="210" t="s">
        <v>20</v>
      </c>
      <c r="I915" s="212"/>
      <c r="J915" s="208"/>
      <c r="K915" s="208"/>
      <c r="L915" s="213"/>
      <c r="M915" s="214"/>
      <c r="N915" s="215"/>
      <c r="O915" s="215"/>
      <c r="P915" s="215"/>
      <c r="Q915" s="215"/>
      <c r="R915" s="215"/>
      <c r="S915" s="215"/>
      <c r="T915" s="216"/>
      <c r="AT915" s="217" t="s">
        <v>173</v>
      </c>
      <c r="AU915" s="217" t="s">
        <v>82</v>
      </c>
      <c r="AV915" s="13" t="s">
        <v>80</v>
      </c>
      <c r="AW915" s="13" t="s">
        <v>34</v>
      </c>
      <c r="AX915" s="13" t="s">
        <v>73</v>
      </c>
      <c r="AY915" s="217" t="s">
        <v>163</v>
      </c>
    </row>
    <row r="916" spans="1:65" s="14" customFormat="1" ht="11.25">
      <c r="B916" s="218"/>
      <c r="C916" s="219"/>
      <c r="D916" s="209" t="s">
        <v>173</v>
      </c>
      <c r="E916" s="220" t="s">
        <v>20</v>
      </c>
      <c r="F916" s="221" t="s">
        <v>1103</v>
      </c>
      <c r="G916" s="219"/>
      <c r="H916" s="222">
        <v>11.08</v>
      </c>
      <c r="I916" s="223"/>
      <c r="J916" s="219"/>
      <c r="K916" s="219"/>
      <c r="L916" s="224"/>
      <c r="M916" s="225"/>
      <c r="N916" s="226"/>
      <c r="O916" s="226"/>
      <c r="P916" s="226"/>
      <c r="Q916" s="226"/>
      <c r="R916" s="226"/>
      <c r="S916" s="226"/>
      <c r="T916" s="227"/>
      <c r="AT916" s="228" t="s">
        <v>173</v>
      </c>
      <c r="AU916" s="228" t="s">
        <v>82</v>
      </c>
      <c r="AV916" s="14" t="s">
        <v>82</v>
      </c>
      <c r="AW916" s="14" t="s">
        <v>34</v>
      </c>
      <c r="AX916" s="14" t="s">
        <v>73</v>
      </c>
      <c r="AY916" s="228" t="s">
        <v>163</v>
      </c>
    </row>
    <row r="917" spans="1:65" s="14" customFormat="1" ht="11.25">
      <c r="B917" s="218"/>
      <c r="C917" s="219"/>
      <c r="D917" s="209" t="s">
        <v>173</v>
      </c>
      <c r="E917" s="220" t="s">
        <v>20</v>
      </c>
      <c r="F917" s="221" t="s">
        <v>1104</v>
      </c>
      <c r="G917" s="219"/>
      <c r="H917" s="222">
        <v>25.74</v>
      </c>
      <c r="I917" s="223"/>
      <c r="J917" s="219"/>
      <c r="K917" s="219"/>
      <c r="L917" s="224"/>
      <c r="M917" s="225"/>
      <c r="N917" s="226"/>
      <c r="O917" s="226"/>
      <c r="P917" s="226"/>
      <c r="Q917" s="226"/>
      <c r="R917" s="226"/>
      <c r="S917" s="226"/>
      <c r="T917" s="227"/>
      <c r="AT917" s="228" t="s">
        <v>173</v>
      </c>
      <c r="AU917" s="228" t="s">
        <v>82</v>
      </c>
      <c r="AV917" s="14" t="s">
        <v>82</v>
      </c>
      <c r="AW917" s="14" t="s">
        <v>34</v>
      </c>
      <c r="AX917" s="14" t="s">
        <v>73</v>
      </c>
      <c r="AY917" s="228" t="s">
        <v>163</v>
      </c>
    </row>
    <row r="918" spans="1:65" s="16" customFormat="1" ht="11.25">
      <c r="B918" s="253"/>
      <c r="C918" s="254"/>
      <c r="D918" s="209" t="s">
        <v>173</v>
      </c>
      <c r="E918" s="255" t="s">
        <v>20</v>
      </c>
      <c r="F918" s="256" t="s">
        <v>407</v>
      </c>
      <c r="G918" s="254"/>
      <c r="H918" s="257">
        <v>36.82</v>
      </c>
      <c r="I918" s="258"/>
      <c r="J918" s="254"/>
      <c r="K918" s="254"/>
      <c r="L918" s="259"/>
      <c r="M918" s="260"/>
      <c r="N918" s="261"/>
      <c r="O918" s="261"/>
      <c r="P918" s="261"/>
      <c r="Q918" s="261"/>
      <c r="R918" s="261"/>
      <c r="S918" s="261"/>
      <c r="T918" s="262"/>
      <c r="AT918" s="263" t="s">
        <v>173</v>
      </c>
      <c r="AU918" s="263" t="s">
        <v>82</v>
      </c>
      <c r="AV918" s="16" t="s">
        <v>164</v>
      </c>
      <c r="AW918" s="16" t="s">
        <v>34</v>
      </c>
      <c r="AX918" s="16" t="s">
        <v>73</v>
      </c>
      <c r="AY918" s="263" t="s">
        <v>163</v>
      </c>
    </row>
    <row r="919" spans="1:65" s="15" customFormat="1" ht="11.25">
      <c r="B919" s="229"/>
      <c r="C919" s="230"/>
      <c r="D919" s="209" t="s">
        <v>173</v>
      </c>
      <c r="E919" s="231" t="s">
        <v>20</v>
      </c>
      <c r="F919" s="232" t="s">
        <v>178</v>
      </c>
      <c r="G919" s="230"/>
      <c r="H919" s="233">
        <v>111.57</v>
      </c>
      <c r="I919" s="234"/>
      <c r="J919" s="230"/>
      <c r="K919" s="230"/>
      <c r="L919" s="235"/>
      <c r="M919" s="236"/>
      <c r="N919" s="237"/>
      <c r="O919" s="237"/>
      <c r="P919" s="237"/>
      <c r="Q919" s="237"/>
      <c r="R919" s="237"/>
      <c r="S919" s="237"/>
      <c r="T919" s="238"/>
      <c r="AT919" s="239" t="s">
        <v>173</v>
      </c>
      <c r="AU919" s="239" t="s">
        <v>82</v>
      </c>
      <c r="AV919" s="15" t="s">
        <v>171</v>
      </c>
      <c r="AW919" s="15" t="s">
        <v>34</v>
      </c>
      <c r="AX919" s="15" t="s">
        <v>80</v>
      </c>
      <c r="AY919" s="239" t="s">
        <v>163</v>
      </c>
    </row>
    <row r="920" spans="1:65" s="2" customFormat="1" ht="26.25" customHeight="1">
      <c r="A920" s="36"/>
      <c r="B920" s="37"/>
      <c r="C920" s="194" t="s">
        <v>1105</v>
      </c>
      <c r="D920" s="194" t="s">
        <v>166</v>
      </c>
      <c r="E920" s="195" t="s">
        <v>1106</v>
      </c>
      <c r="F920" s="196" t="s">
        <v>1107</v>
      </c>
      <c r="G920" s="197" t="s">
        <v>245</v>
      </c>
      <c r="H920" s="198">
        <v>9.16</v>
      </c>
      <c r="I920" s="199"/>
      <c r="J920" s="200">
        <f>ROUND(I920*H920,2)</f>
        <v>0</v>
      </c>
      <c r="K920" s="196" t="s">
        <v>170</v>
      </c>
      <c r="L920" s="41"/>
      <c r="M920" s="201" t="s">
        <v>20</v>
      </c>
      <c r="N920" s="202" t="s">
        <v>44</v>
      </c>
      <c r="O920" s="66"/>
      <c r="P920" s="203">
        <f>O920*H920</f>
        <v>0</v>
      </c>
      <c r="Q920" s="203">
        <v>3.6400000000000001E-4</v>
      </c>
      <c r="R920" s="203">
        <f>Q920*H920</f>
        <v>3.33424E-3</v>
      </c>
      <c r="S920" s="203">
        <v>0</v>
      </c>
      <c r="T920" s="204">
        <f>S920*H920</f>
        <v>0</v>
      </c>
      <c r="U920" s="36"/>
      <c r="V920" s="36"/>
      <c r="W920" s="36"/>
      <c r="X920" s="36"/>
      <c r="Y920" s="36"/>
      <c r="Z920" s="36"/>
      <c r="AA920" s="36"/>
      <c r="AB920" s="36"/>
      <c r="AC920" s="36"/>
      <c r="AD920" s="36"/>
      <c r="AE920" s="36"/>
      <c r="AR920" s="205" t="s">
        <v>275</v>
      </c>
      <c r="AT920" s="205" t="s">
        <v>166</v>
      </c>
      <c r="AU920" s="205" t="s">
        <v>82</v>
      </c>
      <c r="AY920" s="19" t="s">
        <v>163</v>
      </c>
      <c r="BE920" s="206">
        <f>IF(N920="základní",J920,0)</f>
        <v>0</v>
      </c>
      <c r="BF920" s="206">
        <f>IF(N920="snížená",J920,0)</f>
        <v>0</v>
      </c>
      <c r="BG920" s="206">
        <f>IF(N920="zákl. přenesená",J920,0)</f>
        <v>0</v>
      </c>
      <c r="BH920" s="206">
        <f>IF(N920="sníž. přenesená",J920,0)</f>
        <v>0</v>
      </c>
      <c r="BI920" s="206">
        <f>IF(N920="nulová",J920,0)</f>
        <v>0</v>
      </c>
      <c r="BJ920" s="19" t="s">
        <v>80</v>
      </c>
      <c r="BK920" s="206">
        <f>ROUND(I920*H920,2)</f>
        <v>0</v>
      </c>
      <c r="BL920" s="19" t="s">
        <v>275</v>
      </c>
      <c r="BM920" s="205" t="s">
        <v>1108</v>
      </c>
    </row>
    <row r="921" spans="1:65" s="2" customFormat="1" ht="97.5">
      <c r="A921" s="36"/>
      <c r="B921" s="37"/>
      <c r="C921" s="38"/>
      <c r="D921" s="209" t="s">
        <v>187</v>
      </c>
      <c r="E921" s="38"/>
      <c r="F921" s="240" t="s">
        <v>1064</v>
      </c>
      <c r="G921" s="38"/>
      <c r="H921" s="38"/>
      <c r="I921" s="117"/>
      <c r="J921" s="38"/>
      <c r="K921" s="38"/>
      <c r="L921" s="41"/>
      <c r="M921" s="241"/>
      <c r="N921" s="242"/>
      <c r="O921" s="66"/>
      <c r="P921" s="66"/>
      <c r="Q921" s="66"/>
      <c r="R921" s="66"/>
      <c r="S921" s="66"/>
      <c r="T921" s="67"/>
      <c r="U921" s="36"/>
      <c r="V921" s="36"/>
      <c r="W921" s="36"/>
      <c r="X921" s="36"/>
      <c r="Y921" s="36"/>
      <c r="Z921" s="36"/>
      <c r="AA921" s="36"/>
      <c r="AB921" s="36"/>
      <c r="AC921" s="36"/>
      <c r="AD921" s="36"/>
      <c r="AE921" s="36"/>
      <c r="AT921" s="19" t="s">
        <v>187</v>
      </c>
      <c r="AU921" s="19" t="s">
        <v>82</v>
      </c>
    </row>
    <row r="922" spans="1:65" s="13" customFormat="1" ht="11.25">
      <c r="B922" s="207"/>
      <c r="C922" s="208"/>
      <c r="D922" s="209" t="s">
        <v>173</v>
      </c>
      <c r="E922" s="210" t="s">
        <v>20</v>
      </c>
      <c r="F922" s="211" t="s">
        <v>1065</v>
      </c>
      <c r="G922" s="208"/>
      <c r="H922" s="210" t="s">
        <v>20</v>
      </c>
      <c r="I922" s="212"/>
      <c r="J922" s="208"/>
      <c r="K922" s="208"/>
      <c r="L922" s="213"/>
      <c r="M922" s="214"/>
      <c r="N922" s="215"/>
      <c r="O922" s="215"/>
      <c r="P922" s="215"/>
      <c r="Q922" s="215"/>
      <c r="R922" s="215"/>
      <c r="S922" s="215"/>
      <c r="T922" s="216"/>
      <c r="AT922" s="217" t="s">
        <v>173</v>
      </c>
      <c r="AU922" s="217" t="s">
        <v>82</v>
      </c>
      <c r="AV922" s="13" t="s">
        <v>80</v>
      </c>
      <c r="AW922" s="13" t="s">
        <v>34</v>
      </c>
      <c r="AX922" s="13" t="s">
        <v>73</v>
      </c>
      <c r="AY922" s="217" t="s">
        <v>163</v>
      </c>
    </row>
    <row r="923" spans="1:65" s="14" customFormat="1" ht="11.25">
      <c r="B923" s="218"/>
      <c r="C923" s="219"/>
      <c r="D923" s="209" t="s">
        <v>173</v>
      </c>
      <c r="E923" s="220" t="s">
        <v>20</v>
      </c>
      <c r="F923" s="221" t="s">
        <v>1109</v>
      </c>
      <c r="G923" s="219"/>
      <c r="H923" s="222">
        <v>9.16</v>
      </c>
      <c r="I923" s="223"/>
      <c r="J923" s="219"/>
      <c r="K923" s="219"/>
      <c r="L923" s="224"/>
      <c r="M923" s="225"/>
      <c r="N923" s="226"/>
      <c r="O923" s="226"/>
      <c r="P923" s="226"/>
      <c r="Q923" s="226"/>
      <c r="R923" s="226"/>
      <c r="S923" s="226"/>
      <c r="T923" s="227"/>
      <c r="AT923" s="228" t="s">
        <v>173</v>
      </c>
      <c r="AU923" s="228" t="s">
        <v>82</v>
      </c>
      <c r="AV923" s="14" t="s">
        <v>82</v>
      </c>
      <c r="AW923" s="14" t="s">
        <v>34</v>
      </c>
      <c r="AX923" s="14" t="s">
        <v>80</v>
      </c>
      <c r="AY923" s="228" t="s">
        <v>163</v>
      </c>
    </row>
    <row r="924" spans="1:65" s="2" customFormat="1" ht="30.75" customHeight="1">
      <c r="A924" s="36"/>
      <c r="B924" s="37"/>
      <c r="C924" s="194" t="s">
        <v>1110</v>
      </c>
      <c r="D924" s="194" t="s">
        <v>166</v>
      </c>
      <c r="E924" s="195" t="s">
        <v>1111</v>
      </c>
      <c r="F924" s="196" t="s">
        <v>1112</v>
      </c>
      <c r="G924" s="197" t="s">
        <v>185</v>
      </c>
      <c r="H924" s="198">
        <v>107.372</v>
      </c>
      <c r="I924" s="199"/>
      <c r="J924" s="200">
        <f>ROUND(I924*H924,2)</f>
        <v>0</v>
      </c>
      <c r="K924" s="196" t="s">
        <v>170</v>
      </c>
      <c r="L924" s="41"/>
      <c r="M924" s="201" t="s">
        <v>20</v>
      </c>
      <c r="N924" s="202" t="s">
        <v>44</v>
      </c>
      <c r="O924" s="66"/>
      <c r="P924" s="203">
        <f>O924*H924</f>
        <v>0</v>
      </c>
      <c r="Q924" s="203">
        <v>1.6119999999999999E-3</v>
      </c>
      <c r="R924" s="203">
        <f>Q924*H924</f>
        <v>0.173083664</v>
      </c>
      <c r="S924" s="203">
        <v>0</v>
      </c>
      <c r="T924" s="204">
        <f>S924*H924</f>
        <v>0</v>
      </c>
      <c r="U924" s="36"/>
      <c r="V924" s="36"/>
      <c r="W924" s="36"/>
      <c r="X924" s="36"/>
      <c r="Y924" s="36"/>
      <c r="Z924" s="36"/>
      <c r="AA924" s="36"/>
      <c r="AB924" s="36"/>
      <c r="AC924" s="36"/>
      <c r="AD924" s="36"/>
      <c r="AE924" s="36"/>
      <c r="AR924" s="205" t="s">
        <v>275</v>
      </c>
      <c r="AT924" s="205" t="s">
        <v>166</v>
      </c>
      <c r="AU924" s="205" t="s">
        <v>82</v>
      </c>
      <c r="AY924" s="19" t="s">
        <v>163</v>
      </c>
      <c r="BE924" s="206">
        <f>IF(N924="základní",J924,0)</f>
        <v>0</v>
      </c>
      <c r="BF924" s="206">
        <f>IF(N924="snížená",J924,0)</f>
        <v>0</v>
      </c>
      <c r="BG924" s="206">
        <f>IF(N924="zákl. přenesená",J924,0)</f>
        <v>0</v>
      </c>
      <c r="BH924" s="206">
        <f>IF(N924="sníž. přenesená",J924,0)</f>
        <v>0</v>
      </c>
      <c r="BI924" s="206">
        <f>IF(N924="nulová",J924,0)</f>
        <v>0</v>
      </c>
      <c r="BJ924" s="19" t="s">
        <v>80</v>
      </c>
      <c r="BK924" s="206">
        <f>ROUND(I924*H924,2)</f>
        <v>0</v>
      </c>
      <c r="BL924" s="19" t="s">
        <v>275</v>
      </c>
      <c r="BM924" s="205" t="s">
        <v>1113</v>
      </c>
    </row>
    <row r="925" spans="1:65" s="2" customFormat="1" ht="97.5">
      <c r="A925" s="36"/>
      <c r="B925" s="37"/>
      <c r="C925" s="38"/>
      <c r="D925" s="209" t="s">
        <v>187</v>
      </c>
      <c r="E925" s="38"/>
      <c r="F925" s="240" t="s">
        <v>1064</v>
      </c>
      <c r="G925" s="38"/>
      <c r="H925" s="38"/>
      <c r="I925" s="117"/>
      <c r="J925" s="38"/>
      <c r="K925" s="38"/>
      <c r="L925" s="41"/>
      <c r="M925" s="241"/>
      <c r="N925" s="242"/>
      <c r="O925" s="66"/>
      <c r="P925" s="66"/>
      <c r="Q925" s="66"/>
      <c r="R925" s="66"/>
      <c r="S925" s="66"/>
      <c r="T925" s="67"/>
      <c r="U925" s="36"/>
      <c r="V925" s="36"/>
      <c r="W925" s="36"/>
      <c r="X925" s="36"/>
      <c r="Y925" s="36"/>
      <c r="Z925" s="36"/>
      <c r="AA925" s="36"/>
      <c r="AB925" s="36"/>
      <c r="AC925" s="36"/>
      <c r="AD925" s="36"/>
      <c r="AE925" s="36"/>
      <c r="AT925" s="19" t="s">
        <v>187</v>
      </c>
      <c r="AU925" s="19" t="s">
        <v>82</v>
      </c>
    </row>
    <row r="926" spans="1:65" s="13" customFormat="1" ht="11.25">
      <c r="B926" s="207"/>
      <c r="C926" s="208"/>
      <c r="D926" s="209" t="s">
        <v>173</v>
      </c>
      <c r="E926" s="210" t="s">
        <v>20</v>
      </c>
      <c r="F926" s="211" t="s">
        <v>1065</v>
      </c>
      <c r="G926" s="208"/>
      <c r="H926" s="210" t="s">
        <v>20</v>
      </c>
      <c r="I926" s="212"/>
      <c r="J926" s="208"/>
      <c r="K926" s="208"/>
      <c r="L926" s="213"/>
      <c r="M926" s="214"/>
      <c r="N926" s="215"/>
      <c r="O926" s="215"/>
      <c r="P926" s="215"/>
      <c r="Q926" s="215"/>
      <c r="R926" s="215"/>
      <c r="S926" s="215"/>
      <c r="T926" s="216"/>
      <c r="AT926" s="217" t="s">
        <v>173</v>
      </c>
      <c r="AU926" s="217" t="s">
        <v>82</v>
      </c>
      <c r="AV926" s="13" t="s">
        <v>80</v>
      </c>
      <c r="AW926" s="13" t="s">
        <v>34</v>
      </c>
      <c r="AX926" s="13" t="s">
        <v>73</v>
      </c>
      <c r="AY926" s="217" t="s">
        <v>163</v>
      </c>
    </row>
    <row r="927" spans="1:65" s="14" customFormat="1" ht="11.25">
      <c r="B927" s="218"/>
      <c r="C927" s="219"/>
      <c r="D927" s="209" t="s">
        <v>173</v>
      </c>
      <c r="E927" s="220" t="s">
        <v>20</v>
      </c>
      <c r="F927" s="221" t="s">
        <v>1114</v>
      </c>
      <c r="G927" s="219"/>
      <c r="H927" s="222">
        <v>25.373000000000001</v>
      </c>
      <c r="I927" s="223"/>
      <c r="J927" s="219"/>
      <c r="K927" s="219"/>
      <c r="L927" s="224"/>
      <c r="M927" s="225"/>
      <c r="N927" s="226"/>
      <c r="O927" s="226"/>
      <c r="P927" s="226"/>
      <c r="Q927" s="226"/>
      <c r="R927" s="226"/>
      <c r="S927" s="226"/>
      <c r="T927" s="227"/>
      <c r="AT927" s="228" t="s">
        <v>173</v>
      </c>
      <c r="AU927" s="228" t="s">
        <v>82</v>
      </c>
      <c r="AV927" s="14" t="s">
        <v>82</v>
      </c>
      <c r="AW927" s="14" t="s">
        <v>34</v>
      </c>
      <c r="AX927" s="14" t="s">
        <v>73</v>
      </c>
      <c r="AY927" s="228" t="s">
        <v>163</v>
      </c>
    </row>
    <row r="928" spans="1:65" s="14" customFormat="1" ht="11.25">
      <c r="B928" s="218"/>
      <c r="C928" s="219"/>
      <c r="D928" s="209" t="s">
        <v>173</v>
      </c>
      <c r="E928" s="220" t="s">
        <v>20</v>
      </c>
      <c r="F928" s="221" t="s">
        <v>1115</v>
      </c>
      <c r="G928" s="219"/>
      <c r="H928" s="222">
        <v>84.299000000000007</v>
      </c>
      <c r="I928" s="223"/>
      <c r="J928" s="219"/>
      <c r="K928" s="219"/>
      <c r="L928" s="224"/>
      <c r="M928" s="225"/>
      <c r="N928" s="226"/>
      <c r="O928" s="226"/>
      <c r="P928" s="226"/>
      <c r="Q928" s="226"/>
      <c r="R928" s="226"/>
      <c r="S928" s="226"/>
      <c r="T928" s="227"/>
      <c r="AT928" s="228" t="s">
        <v>173</v>
      </c>
      <c r="AU928" s="228" t="s">
        <v>82</v>
      </c>
      <c r="AV928" s="14" t="s">
        <v>82</v>
      </c>
      <c r="AW928" s="14" t="s">
        <v>34</v>
      </c>
      <c r="AX928" s="14" t="s">
        <v>73</v>
      </c>
      <c r="AY928" s="228" t="s">
        <v>163</v>
      </c>
    </row>
    <row r="929" spans="1:65" s="14" customFormat="1" ht="11.25">
      <c r="B929" s="218"/>
      <c r="C929" s="219"/>
      <c r="D929" s="209" t="s">
        <v>173</v>
      </c>
      <c r="E929" s="220" t="s">
        <v>20</v>
      </c>
      <c r="F929" s="221" t="s">
        <v>1069</v>
      </c>
      <c r="G929" s="219"/>
      <c r="H929" s="222">
        <v>-2.2999999999999998</v>
      </c>
      <c r="I929" s="223"/>
      <c r="J929" s="219"/>
      <c r="K929" s="219"/>
      <c r="L929" s="224"/>
      <c r="M929" s="225"/>
      <c r="N929" s="226"/>
      <c r="O929" s="226"/>
      <c r="P929" s="226"/>
      <c r="Q929" s="226"/>
      <c r="R929" s="226"/>
      <c r="S929" s="226"/>
      <c r="T929" s="227"/>
      <c r="AT929" s="228" t="s">
        <v>173</v>
      </c>
      <c r="AU929" s="228" t="s">
        <v>82</v>
      </c>
      <c r="AV929" s="14" t="s">
        <v>82</v>
      </c>
      <c r="AW929" s="14" t="s">
        <v>34</v>
      </c>
      <c r="AX929" s="14" t="s">
        <v>73</v>
      </c>
      <c r="AY929" s="228" t="s">
        <v>163</v>
      </c>
    </row>
    <row r="930" spans="1:65" s="15" customFormat="1" ht="11.25">
      <c r="B930" s="229"/>
      <c r="C930" s="230"/>
      <c r="D930" s="209" t="s">
        <v>173</v>
      </c>
      <c r="E930" s="231" t="s">
        <v>20</v>
      </c>
      <c r="F930" s="232" t="s">
        <v>178</v>
      </c>
      <c r="G930" s="230"/>
      <c r="H930" s="233">
        <v>107.37200000000001</v>
      </c>
      <c r="I930" s="234"/>
      <c r="J930" s="230"/>
      <c r="K930" s="230"/>
      <c r="L930" s="235"/>
      <c r="M930" s="236"/>
      <c r="N930" s="237"/>
      <c r="O930" s="237"/>
      <c r="P930" s="237"/>
      <c r="Q930" s="237"/>
      <c r="R930" s="237"/>
      <c r="S930" s="237"/>
      <c r="T930" s="238"/>
      <c r="AT930" s="239" t="s">
        <v>173</v>
      </c>
      <c r="AU930" s="239" t="s">
        <v>82</v>
      </c>
      <c r="AV930" s="15" t="s">
        <v>171</v>
      </c>
      <c r="AW930" s="15" t="s">
        <v>34</v>
      </c>
      <c r="AX930" s="15" t="s">
        <v>80</v>
      </c>
      <c r="AY930" s="239" t="s">
        <v>163</v>
      </c>
    </row>
    <row r="931" spans="1:65" s="2" customFormat="1" ht="26.25" customHeight="1">
      <c r="A931" s="36"/>
      <c r="B931" s="37"/>
      <c r="C931" s="194" t="s">
        <v>1116</v>
      </c>
      <c r="D931" s="194" t="s">
        <v>166</v>
      </c>
      <c r="E931" s="195" t="s">
        <v>1117</v>
      </c>
      <c r="F931" s="196" t="s">
        <v>1118</v>
      </c>
      <c r="G931" s="197" t="s">
        <v>185</v>
      </c>
      <c r="H931" s="198">
        <v>27.98</v>
      </c>
      <c r="I931" s="199"/>
      <c r="J931" s="200">
        <f>ROUND(I931*H931,2)</f>
        <v>0</v>
      </c>
      <c r="K931" s="196" t="s">
        <v>20</v>
      </c>
      <c r="L931" s="41"/>
      <c r="M931" s="201" t="s">
        <v>20</v>
      </c>
      <c r="N931" s="202" t="s">
        <v>44</v>
      </c>
      <c r="O931" s="66"/>
      <c r="P931" s="203">
        <f>O931*H931</f>
        <v>0</v>
      </c>
      <c r="Q931" s="203">
        <v>1.0880000000000001E-2</v>
      </c>
      <c r="R931" s="203">
        <f>Q931*H931</f>
        <v>0.30442240000000004</v>
      </c>
      <c r="S931" s="203">
        <v>0</v>
      </c>
      <c r="T931" s="204">
        <f>S931*H931</f>
        <v>0</v>
      </c>
      <c r="U931" s="36"/>
      <c r="V931" s="36"/>
      <c r="W931" s="36"/>
      <c r="X931" s="36"/>
      <c r="Y931" s="36"/>
      <c r="Z931" s="36"/>
      <c r="AA931" s="36"/>
      <c r="AB931" s="36"/>
      <c r="AC931" s="36"/>
      <c r="AD931" s="36"/>
      <c r="AE931" s="36"/>
      <c r="AR931" s="205" t="s">
        <v>275</v>
      </c>
      <c r="AT931" s="205" t="s">
        <v>166</v>
      </c>
      <c r="AU931" s="205" t="s">
        <v>82</v>
      </c>
      <c r="AY931" s="19" t="s">
        <v>163</v>
      </c>
      <c r="BE931" s="206">
        <f>IF(N931="základní",J931,0)</f>
        <v>0</v>
      </c>
      <c r="BF931" s="206">
        <f>IF(N931="snížená",J931,0)</f>
        <v>0</v>
      </c>
      <c r="BG931" s="206">
        <f>IF(N931="zákl. přenesená",J931,0)</f>
        <v>0</v>
      </c>
      <c r="BH931" s="206">
        <f>IF(N931="sníž. přenesená",J931,0)</f>
        <v>0</v>
      </c>
      <c r="BI931" s="206">
        <f>IF(N931="nulová",J931,0)</f>
        <v>0</v>
      </c>
      <c r="BJ931" s="19" t="s">
        <v>80</v>
      </c>
      <c r="BK931" s="206">
        <f>ROUND(I931*H931,2)</f>
        <v>0</v>
      </c>
      <c r="BL931" s="19" t="s">
        <v>275</v>
      </c>
      <c r="BM931" s="205" t="s">
        <v>1119</v>
      </c>
    </row>
    <row r="932" spans="1:65" s="13" customFormat="1" ht="11.25">
      <c r="B932" s="207"/>
      <c r="C932" s="208"/>
      <c r="D932" s="209" t="s">
        <v>173</v>
      </c>
      <c r="E932" s="210" t="s">
        <v>20</v>
      </c>
      <c r="F932" s="211" t="s">
        <v>322</v>
      </c>
      <c r="G932" s="208"/>
      <c r="H932" s="210" t="s">
        <v>20</v>
      </c>
      <c r="I932" s="212"/>
      <c r="J932" s="208"/>
      <c r="K932" s="208"/>
      <c r="L932" s="213"/>
      <c r="M932" s="214"/>
      <c r="N932" s="215"/>
      <c r="O932" s="215"/>
      <c r="P932" s="215"/>
      <c r="Q932" s="215"/>
      <c r="R932" s="215"/>
      <c r="S932" s="215"/>
      <c r="T932" s="216"/>
      <c r="AT932" s="217" t="s">
        <v>173</v>
      </c>
      <c r="AU932" s="217" t="s">
        <v>82</v>
      </c>
      <c r="AV932" s="13" t="s">
        <v>80</v>
      </c>
      <c r="AW932" s="13" t="s">
        <v>34</v>
      </c>
      <c r="AX932" s="13" t="s">
        <v>73</v>
      </c>
      <c r="AY932" s="217" t="s">
        <v>163</v>
      </c>
    </row>
    <row r="933" spans="1:65" s="13" customFormat="1" ht="11.25">
      <c r="B933" s="207"/>
      <c r="C933" s="208"/>
      <c r="D933" s="209" t="s">
        <v>173</v>
      </c>
      <c r="E933" s="210" t="s">
        <v>20</v>
      </c>
      <c r="F933" s="211" t="s">
        <v>281</v>
      </c>
      <c r="G933" s="208"/>
      <c r="H933" s="210" t="s">
        <v>20</v>
      </c>
      <c r="I933" s="212"/>
      <c r="J933" s="208"/>
      <c r="K933" s="208"/>
      <c r="L933" s="213"/>
      <c r="M933" s="214"/>
      <c r="N933" s="215"/>
      <c r="O933" s="215"/>
      <c r="P933" s="215"/>
      <c r="Q933" s="215"/>
      <c r="R933" s="215"/>
      <c r="S933" s="215"/>
      <c r="T933" s="216"/>
      <c r="AT933" s="217" t="s">
        <v>173</v>
      </c>
      <c r="AU933" s="217" t="s">
        <v>82</v>
      </c>
      <c r="AV933" s="13" t="s">
        <v>80</v>
      </c>
      <c r="AW933" s="13" t="s">
        <v>34</v>
      </c>
      <c r="AX933" s="13" t="s">
        <v>73</v>
      </c>
      <c r="AY933" s="217" t="s">
        <v>163</v>
      </c>
    </row>
    <row r="934" spans="1:65" s="14" customFormat="1" ht="11.25">
      <c r="B934" s="218"/>
      <c r="C934" s="219"/>
      <c r="D934" s="209" t="s">
        <v>173</v>
      </c>
      <c r="E934" s="220" t="s">
        <v>20</v>
      </c>
      <c r="F934" s="221" t="s">
        <v>1120</v>
      </c>
      <c r="G934" s="219"/>
      <c r="H934" s="222">
        <v>19.2</v>
      </c>
      <c r="I934" s="223"/>
      <c r="J934" s="219"/>
      <c r="K934" s="219"/>
      <c r="L934" s="224"/>
      <c r="M934" s="225"/>
      <c r="N934" s="226"/>
      <c r="O934" s="226"/>
      <c r="P934" s="226"/>
      <c r="Q934" s="226"/>
      <c r="R934" s="226"/>
      <c r="S934" s="226"/>
      <c r="T934" s="227"/>
      <c r="AT934" s="228" t="s">
        <v>173</v>
      </c>
      <c r="AU934" s="228" t="s">
        <v>82</v>
      </c>
      <c r="AV934" s="14" t="s">
        <v>82</v>
      </c>
      <c r="AW934" s="14" t="s">
        <v>34</v>
      </c>
      <c r="AX934" s="14" t="s">
        <v>73</v>
      </c>
      <c r="AY934" s="228" t="s">
        <v>163</v>
      </c>
    </row>
    <row r="935" spans="1:65" s="14" customFormat="1" ht="11.25">
      <c r="B935" s="218"/>
      <c r="C935" s="219"/>
      <c r="D935" s="209" t="s">
        <v>173</v>
      </c>
      <c r="E935" s="220" t="s">
        <v>20</v>
      </c>
      <c r="F935" s="221" t="s">
        <v>1121</v>
      </c>
      <c r="G935" s="219"/>
      <c r="H935" s="222">
        <v>8.7799999999999994</v>
      </c>
      <c r="I935" s="223"/>
      <c r="J935" s="219"/>
      <c r="K935" s="219"/>
      <c r="L935" s="224"/>
      <c r="M935" s="225"/>
      <c r="N935" s="226"/>
      <c r="O935" s="226"/>
      <c r="P935" s="226"/>
      <c r="Q935" s="226"/>
      <c r="R935" s="226"/>
      <c r="S935" s="226"/>
      <c r="T935" s="227"/>
      <c r="AT935" s="228" t="s">
        <v>173</v>
      </c>
      <c r="AU935" s="228" t="s">
        <v>82</v>
      </c>
      <c r="AV935" s="14" t="s">
        <v>82</v>
      </c>
      <c r="AW935" s="14" t="s">
        <v>34</v>
      </c>
      <c r="AX935" s="14" t="s">
        <v>73</v>
      </c>
      <c r="AY935" s="228" t="s">
        <v>163</v>
      </c>
    </row>
    <row r="936" spans="1:65" s="15" customFormat="1" ht="11.25">
      <c r="B936" s="229"/>
      <c r="C936" s="230"/>
      <c r="D936" s="209" t="s">
        <v>173</v>
      </c>
      <c r="E936" s="231" t="s">
        <v>20</v>
      </c>
      <c r="F936" s="232" t="s">
        <v>178</v>
      </c>
      <c r="G936" s="230"/>
      <c r="H936" s="233">
        <v>27.979999999999997</v>
      </c>
      <c r="I936" s="234"/>
      <c r="J936" s="230"/>
      <c r="K936" s="230"/>
      <c r="L936" s="235"/>
      <c r="M936" s="236"/>
      <c r="N936" s="237"/>
      <c r="O936" s="237"/>
      <c r="P936" s="237"/>
      <c r="Q936" s="237"/>
      <c r="R936" s="237"/>
      <c r="S936" s="237"/>
      <c r="T936" s="238"/>
      <c r="AT936" s="239" t="s">
        <v>173</v>
      </c>
      <c r="AU936" s="239" t="s">
        <v>82</v>
      </c>
      <c r="AV936" s="15" t="s">
        <v>171</v>
      </c>
      <c r="AW936" s="15" t="s">
        <v>34</v>
      </c>
      <c r="AX936" s="15" t="s">
        <v>80</v>
      </c>
      <c r="AY936" s="239" t="s">
        <v>163</v>
      </c>
    </row>
    <row r="937" spans="1:65" s="2" customFormat="1" ht="33.75" customHeight="1">
      <c r="A937" s="36"/>
      <c r="B937" s="37"/>
      <c r="C937" s="194" t="s">
        <v>1122</v>
      </c>
      <c r="D937" s="194" t="s">
        <v>166</v>
      </c>
      <c r="E937" s="195" t="s">
        <v>1123</v>
      </c>
      <c r="F937" s="196" t="s">
        <v>1124</v>
      </c>
      <c r="G937" s="197" t="s">
        <v>245</v>
      </c>
      <c r="H937" s="198">
        <v>41.5</v>
      </c>
      <c r="I937" s="199"/>
      <c r="J937" s="200">
        <f>ROUND(I937*H937,2)</f>
        <v>0</v>
      </c>
      <c r="K937" s="196" t="s">
        <v>170</v>
      </c>
      <c r="L937" s="41"/>
      <c r="M937" s="201" t="s">
        <v>20</v>
      </c>
      <c r="N937" s="202" t="s">
        <v>44</v>
      </c>
      <c r="O937" s="66"/>
      <c r="P937" s="203">
        <f>O937*H937</f>
        <v>0</v>
      </c>
      <c r="Q937" s="203">
        <v>9.0600000000000001E-4</v>
      </c>
      <c r="R937" s="203">
        <f>Q937*H937</f>
        <v>3.7599E-2</v>
      </c>
      <c r="S937" s="203">
        <v>0</v>
      </c>
      <c r="T937" s="204">
        <f>S937*H937</f>
        <v>0</v>
      </c>
      <c r="U937" s="36"/>
      <c r="V937" s="36"/>
      <c r="W937" s="36"/>
      <c r="X937" s="36"/>
      <c r="Y937" s="36"/>
      <c r="Z937" s="36"/>
      <c r="AA937" s="36"/>
      <c r="AB937" s="36"/>
      <c r="AC937" s="36"/>
      <c r="AD937" s="36"/>
      <c r="AE937" s="36"/>
      <c r="AR937" s="205" t="s">
        <v>275</v>
      </c>
      <c r="AT937" s="205" t="s">
        <v>166</v>
      </c>
      <c r="AU937" s="205" t="s">
        <v>82</v>
      </c>
      <c r="AY937" s="19" t="s">
        <v>163</v>
      </c>
      <c r="BE937" s="206">
        <f>IF(N937="základní",J937,0)</f>
        <v>0</v>
      </c>
      <c r="BF937" s="206">
        <f>IF(N937="snížená",J937,0)</f>
        <v>0</v>
      </c>
      <c r="BG937" s="206">
        <f>IF(N937="zákl. přenesená",J937,0)</f>
        <v>0</v>
      </c>
      <c r="BH937" s="206">
        <f>IF(N937="sníž. přenesená",J937,0)</f>
        <v>0</v>
      </c>
      <c r="BI937" s="206">
        <f>IF(N937="nulová",J937,0)</f>
        <v>0</v>
      </c>
      <c r="BJ937" s="19" t="s">
        <v>80</v>
      </c>
      <c r="BK937" s="206">
        <f>ROUND(I937*H937,2)</f>
        <v>0</v>
      </c>
      <c r="BL937" s="19" t="s">
        <v>275</v>
      </c>
      <c r="BM937" s="205" t="s">
        <v>1125</v>
      </c>
    </row>
    <row r="938" spans="1:65" s="2" customFormat="1" ht="117">
      <c r="A938" s="36"/>
      <c r="B938" s="37"/>
      <c r="C938" s="38"/>
      <c r="D938" s="209" t="s">
        <v>187</v>
      </c>
      <c r="E938" s="38"/>
      <c r="F938" s="240" t="s">
        <v>1126</v>
      </c>
      <c r="G938" s="38"/>
      <c r="H938" s="38"/>
      <c r="I938" s="117"/>
      <c r="J938" s="38"/>
      <c r="K938" s="38"/>
      <c r="L938" s="41"/>
      <c r="M938" s="241"/>
      <c r="N938" s="242"/>
      <c r="O938" s="66"/>
      <c r="P938" s="66"/>
      <c r="Q938" s="66"/>
      <c r="R938" s="66"/>
      <c r="S938" s="66"/>
      <c r="T938" s="67"/>
      <c r="U938" s="36"/>
      <c r="V938" s="36"/>
      <c r="W938" s="36"/>
      <c r="X938" s="36"/>
      <c r="Y938" s="36"/>
      <c r="Z938" s="36"/>
      <c r="AA938" s="36"/>
      <c r="AB938" s="36"/>
      <c r="AC938" s="36"/>
      <c r="AD938" s="36"/>
      <c r="AE938" s="36"/>
      <c r="AT938" s="19" t="s">
        <v>187</v>
      </c>
      <c r="AU938" s="19" t="s">
        <v>82</v>
      </c>
    </row>
    <row r="939" spans="1:65" s="13" customFormat="1" ht="11.25">
      <c r="B939" s="207"/>
      <c r="C939" s="208"/>
      <c r="D939" s="209" t="s">
        <v>173</v>
      </c>
      <c r="E939" s="210" t="s">
        <v>20</v>
      </c>
      <c r="F939" s="211" t="s">
        <v>316</v>
      </c>
      <c r="G939" s="208"/>
      <c r="H939" s="210" t="s">
        <v>20</v>
      </c>
      <c r="I939" s="212"/>
      <c r="J939" s="208"/>
      <c r="K939" s="208"/>
      <c r="L939" s="213"/>
      <c r="M939" s="214"/>
      <c r="N939" s="215"/>
      <c r="O939" s="215"/>
      <c r="P939" s="215"/>
      <c r="Q939" s="215"/>
      <c r="R939" s="215"/>
      <c r="S939" s="215"/>
      <c r="T939" s="216"/>
      <c r="AT939" s="217" t="s">
        <v>173</v>
      </c>
      <c r="AU939" s="217" t="s">
        <v>82</v>
      </c>
      <c r="AV939" s="13" t="s">
        <v>80</v>
      </c>
      <c r="AW939" s="13" t="s">
        <v>34</v>
      </c>
      <c r="AX939" s="13" t="s">
        <v>73</v>
      </c>
      <c r="AY939" s="217" t="s">
        <v>163</v>
      </c>
    </row>
    <row r="940" spans="1:65" s="14" customFormat="1" ht="11.25">
      <c r="B940" s="218"/>
      <c r="C940" s="219"/>
      <c r="D940" s="209" t="s">
        <v>173</v>
      </c>
      <c r="E940" s="220" t="s">
        <v>20</v>
      </c>
      <c r="F940" s="221" t="s">
        <v>1127</v>
      </c>
      <c r="G940" s="219"/>
      <c r="H940" s="222">
        <v>1.9</v>
      </c>
      <c r="I940" s="223"/>
      <c r="J940" s="219"/>
      <c r="K940" s="219"/>
      <c r="L940" s="224"/>
      <c r="M940" s="225"/>
      <c r="N940" s="226"/>
      <c r="O940" s="226"/>
      <c r="P940" s="226"/>
      <c r="Q940" s="226"/>
      <c r="R940" s="226"/>
      <c r="S940" s="226"/>
      <c r="T940" s="227"/>
      <c r="AT940" s="228" t="s">
        <v>173</v>
      </c>
      <c r="AU940" s="228" t="s">
        <v>82</v>
      </c>
      <c r="AV940" s="14" t="s">
        <v>82</v>
      </c>
      <c r="AW940" s="14" t="s">
        <v>34</v>
      </c>
      <c r="AX940" s="14" t="s">
        <v>73</v>
      </c>
      <c r="AY940" s="228" t="s">
        <v>163</v>
      </c>
    </row>
    <row r="941" spans="1:65" s="14" customFormat="1" ht="11.25">
      <c r="B941" s="218"/>
      <c r="C941" s="219"/>
      <c r="D941" s="209" t="s">
        <v>173</v>
      </c>
      <c r="E941" s="220" t="s">
        <v>20</v>
      </c>
      <c r="F941" s="221" t="s">
        <v>1128</v>
      </c>
      <c r="G941" s="219"/>
      <c r="H941" s="222">
        <v>39.6</v>
      </c>
      <c r="I941" s="223"/>
      <c r="J941" s="219"/>
      <c r="K941" s="219"/>
      <c r="L941" s="224"/>
      <c r="M941" s="225"/>
      <c r="N941" s="226"/>
      <c r="O941" s="226"/>
      <c r="P941" s="226"/>
      <c r="Q941" s="226"/>
      <c r="R941" s="226"/>
      <c r="S941" s="226"/>
      <c r="T941" s="227"/>
      <c r="AT941" s="228" t="s">
        <v>173</v>
      </c>
      <c r="AU941" s="228" t="s">
        <v>82</v>
      </c>
      <c r="AV941" s="14" t="s">
        <v>82</v>
      </c>
      <c r="AW941" s="14" t="s">
        <v>34</v>
      </c>
      <c r="AX941" s="14" t="s">
        <v>73</v>
      </c>
      <c r="AY941" s="228" t="s">
        <v>163</v>
      </c>
    </row>
    <row r="942" spans="1:65" s="15" customFormat="1" ht="11.25">
      <c r="B942" s="229"/>
      <c r="C942" s="230"/>
      <c r="D942" s="209" t="s">
        <v>173</v>
      </c>
      <c r="E942" s="231" t="s">
        <v>20</v>
      </c>
      <c r="F942" s="232" t="s">
        <v>178</v>
      </c>
      <c r="G942" s="230"/>
      <c r="H942" s="233">
        <v>41.5</v>
      </c>
      <c r="I942" s="234"/>
      <c r="J942" s="230"/>
      <c r="K942" s="230"/>
      <c r="L942" s="235"/>
      <c r="M942" s="236"/>
      <c r="N942" s="237"/>
      <c r="O942" s="237"/>
      <c r="P942" s="237"/>
      <c r="Q942" s="237"/>
      <c r="R942" s="237"/>
      <c r="S942" s="237"/>
      <c r="T942" s="238"/>
      <c r="AT942" s="239" t="s">
        <v>173</v>
      </c>
      <c r="AU942" s="239" t="s">
        <v>82</v>
      </c>
      <c r="AV942" s="15" t="s">
        <v>171</v>
      </c>
      <c r="AW942" s="15" t="s">
        <v>34</v>
      </c>
      <c r="AX942" s="15" t="s">
        <v>80</v>
      </c>
      <c r="AY942" s="239" t="s">
        <v>163</v>
      </c>
    </row>
    <row r="943" spans="1:65" s="2" customFormat="1" ht="33" customHeight="1">
      <c r="A943" s="36"/>
      <c r="B943" s="37"/>
      <c r="C943" s="194" t="s">
        <v>1129</v>
      </c>
      <c r="D943" s="194" t="s">
        <v>166</v>
      </c>
      <c r="E943" s="195" t="s">
        <v>1130</v>
      </c>
      <c r="F943" s="196" t="s">
        <v>1131</v>
      </c>
      <c r="G943" s="197" t="s">
        <v>185</v>
      </c>
      <c r="H943" s="198">
        <v>39.905000000000001</v>
      </c>
      <c r="I943" s="199"/>
      <c r="J943" s="200">
        <f>ROUND(I943*H943,2)</f>
        <v>0</v>
      </c>
      <c r="K943" s="196" t="s">
        <v>170</v>
      </c>
      <c r="L943" s="41"/>
      <c r="M943" s="201" t="s">
        <v>20</v>
      </c>
      <c r="N943" s="202" t="s">
        <v>44</v>
      </c>
      <c r="O943" s="66"/>
      <c r="P943" s="203">
        <f>O943*H943</f>
        <v>0</v>
      </c>
      <c r="Q943" s="203">
        <v>1E-4</v>
      </c>
      <c r="R943" s="203">
        <f>Q943*H943</f>
        <v>3.9905000000000001E-3</v>
      </c>
      <c r="S943" s="203">
        <v>0</v>
      </c>
      <c r="T943" s="204">
        <f>S943*H943</f>
        <v>0</v>
      </c>
      <c r="U943" s="36"/>
      <c r="V943" s="36"/>
      <c r="W943" s="36"/>
      <c r="X943" s="36"/>
      <c r="Y943" s="36"/>
      <c r="Z943" s="36"/>
      <c r="AA943" s="36"/>
      <c r="AB943" s="36"/>
      <c r="AC943" s="36"/>
      <c r="AD943" s="36"/>
      <c r="AE943" s="36"/>
      <c r="AR943" s="205" t="s">
        <v>275</v>
      </c>
      <c r="AT943" s="205" t="s">
        <v>166</v>
      </c>
      <c r="AU943" s="205" t="s">
        <v>82</v>
      </c>
      <c r="AY943" s="19" t="s">
        <v>163</v>
      </c>
      <c r="BE943" s="206">
        <f>IF(N943="základní",J943,0)</f>
        <v>0</v>
      </c>
      <c r="BF943" s="206">
        <f>IF(N943="snížená",J943,0)</f>
        <v>0</v>
      </c>
      <c r="BG943" s="206">
        <f>IF(N943="zákl. přenesená",J943,0)</f>
        <v>0</v>
      </c>
      <c r="BH943" s="206">
        <f>IF(N943="sníž. přenesená",J943,0)</f>
        <v>0</v>
      </c>
      <c r="BI943" s="206">
        <f>IF(N943="nulová",J943,0)</f>
        <v>0</v>
      </c>
      <c r="BJ943" s="19" t="s">
        <v>80</v>
      </c>
      <c r="BK943" s="206">
        <f>ROUND(I943*H943,2)</f>
        <v>0</v>
      </c>
      <c r="BL943" s="19" t="s">
        <v>275</v>
      </c>
      <c r="BM943" s="205" t="s">
        <v>1132</v>
      </c>
    </row>
    <row r="944" spans="1:65" s="2" customFormat="1" ht="117">
      <c r="A944" s="36"/>
      <c r="B944" s="37"/>
      <c r="C944" s="38"/>
      <c r="D944" s="209" t="s">
        <v>187</v>
      </c>
      <c r="E944" s="38"/>
      <c r="F944" s="240" t="s">
        <v>1126</v>
      </c>
      <c r="G944" s="38"/>
      <c r="H944" s="38"/>
      <c r="I944" s="117"/>
      <c r="J944" s="38"/>
      <c r="K944" s="38"/>
      <c r="L944" s="41"/>
      <c r="M944" s="241"/>
      <c r="N944" s="242"/>
      <c r="O944" s="66"/>
      <c r="P944" s="66"/>
      <c r="Q944" s="66"/>
      <c r="R944" s="66"/>
      <c r="S944" s="66"/>
      <c r="T944" s="67"/>
      <c r="U944" s="36"/>
      <c r="V944" s="36"/>
      <c r="W944" s="36"/>
      <c r="X944" s="36"/>
      <c r="Y944" s="36"/>
      <c r="Z944" s="36"/>
      <c r="AA944" s="36"/>
      <c r="AB944" s="36"/>
      <c r="AC944" s="36"/>
      <c r="AD944" s="36"/>
      <c r="AE944" s="36"/>
      <c r="AT944" s="19" t="s">
        <v>187</v>
      </c>
      <c r="AU944" s="19" t="s">
        <v>82</v>
      </c>
    </row>
    <row r="945" spans="1:65" s="13" customFormat="1" ht="11.25">
      <c r="B945" s="207"/>
      <c r="C945" s="208"/>
      <c r="D945" s="209" t="s">
        <v>173</v>
      </c>
      <c r="E945" s="210" t="s">
        <v>20</v>
      </c>
      <c r="F945" s="211" t="s">
        <v>1133</v>
      </c>
      <c r="G945" s="208"/>
      <c r="H945" s="210" t="s">
        <v>20</v>
      </c>
      <c r="I945" s="212"/>
      <c r="J945" s="208"/>
      <c r="K945" s="208"/>
      <c r="L945" s="213"/>
      <c r="M945" s="214"/>
      <c r="N945" s="215"/>
      <c r="O945" s="215"/>
      <c r="P945" s="215"/>
      <c r="Q945" s="215"/>
      <c r="R945" s="215"/>
      <c r="S945" s="215"/>
      <c r="T945" s="216"/>
      <c r="AT945" s="217" t="s">
        <v>173</v>
      </c>
      <c r="AU945" s="217" t="s">
        <v>82</v>
      </c>
      <c r="AV945" s="13" t="s">
        <v>80</v>
      </c>
      <c r="AW945" s="13" t="s">
        <v>34</v>
      </c>
      <c r="AX945" s="13" t="s">
        <v>73</v>
      </c>
      <c r="AY945" s="217" t="s">
        <v>163</v>
      </c>
    </row>
    <row r="946" spans="1:65" s="14" customFormat="1" ht="11.25">
      <c r="B946" s="218"/>
      <c r="C946" s="219"/>
      <c r="D946" s="209" t="s">
        <v>173</v>
      </c>
      <c r="E946" s="220" t="s">
        <v>20</v>
      </c>
      <c r="F946" s="221" t="s">
        <v>1134</v>
      </c>
      <c r="G946" s="219"/>
      <c r="H946" s="222">
        <v>27.98</v>
      </c>
      <c r="I946" s="223"/>
      <c r="J946" s="219"/>
      <c r="K946" s="219"/>
      <c r="L946" s="224"/>
      <c r="M946" s="225"/>
      <c r="N946" s="226"/>
      <c r="O946" s="226"/>
      <c r="P946" s="226"/>
      <c r="Q946" s="226"/>
      <c r="R946" s="226"/>
      <c r="S946" s="226"/>
      <c r="T946" s="227"/>
      <c r="AT946" s="228" t="s">
        <v>173</v>
      </c>
      <c r="AU946" s="228" t="s">
        <v>82</v>
      </c>
      <c r="AV946" s="14" t="s">
        <v>82</v>
      </c>
      <c r="AW946" s="14" t="s">
        <v>34</v>
      </c>
      <c r="AX946" s="14" t="s">
        <v>73</v>
      </c>
      <c r="AY946" s="228" t="s">
        <v>163</v>
      </c>
    </row>
    <row r="947" spans="1:65" s="14" customFormat="1" ht="11.25">
      <c r="B947" s="218"/>
      <c r="C947" s="219"/>
      <c r="D947" s="209" t="s">
        <v>173</v>
      </c>
      <c r="E947" s="220" t="s">
        <v>20</v>
      </c>
      <c r="F947" s="221" t="s">
        <v>1135</v>
      </c>
      <c r="G947" s="219"/>
      <c r="H947" s="222">
        <v>11.925000000000001</v>
      </c>
      <c r="I947" s="223"/>
      <c r="J947" s="219"/>
      <c r="K947" s="219"/>
      <c r="L947" s="224"/>
      <c r="M947" s="225"/>
      <c r="N947" s="226"/>
      <c r="O947" s="226"/>
      <c r="P947" s="226"/>
      <c r="Q947" s="226"/>
      <c r="R947" s="226"/>
      <c r="S947" s="226"/>
      <c r="T947" s="227"/>
      <c r="AT947" s="228" t="s">
        <v>173</v>
      </c>
      <c r="AU947" s="228" t="s">
        <v>82</v>
      </c>
      <c r="AV947" s="14" t="s">
        <v>82</v>
      </c>
      <c r="AW947" s="14" t="s">
        <v>34</v>
      </c>
      <c r="AX947" s="14" t="s">
        <v>73</v>
      </c>
      <c r="AY947" s="228" t="s">
        <v>163</v>
      </c>
    </row>
    <row r="948" spans="1:65" s="15" customFormat="1" ht="11.25">
      <c r="B948" s="229"/>
      <c r="C948" s="230"/>
      <c r="D948" s="209" t="s">
        <v>173</v>
      </c>
      <c r="E948" s="231" t="s">
        <v>20</v>
      </c>
      <c r="F948" s="232" t="s">
        <v>178</v>
      </c>
      <c r="G948" s="230"/>
      <c r="H948" s="233">
        <v>39.905000000000001</v>
      </c>
      <c r="I948" s="234"/>
      <c r="J948" s="230"/>
      <c r="K948" s="230"/>
      <c r="L948" s="235"/>
      <c r="M948" s="236"/>
      <c r="N948" s="237"/>
      <c r="O948" s="237"/>
      <c r="P948" s="237"/>
      <c r="Q948" s="237"/>
      <c r="R948" s="237"/>
      <c r="S948" s="237"/>
      <c r="T948" s="238"/>
      <c r="AT948" s="239" t="s">
        <v>173</v>
      </c>
      <c r="AU948" s="239" t="s">
        <v>82</v>
      </c>
      <c r="AV948" s="15" t="s">
        <v>171</v>
      </c>
      <c r="AW948" s="15" t="s">
        <v>34</v>
      </c>
      <c r="AX948" s="15" t="s">
        <v>80</v>
      </c>
      <c r="AY948" s="239" t="s">
        <v>163</v>
      </c>
    </row>
    <row r="949" spans="1:65" s="2" customFormat="1" ht="19.899999999999999" customHeight="1">
      <c r="A949" s="36"/>
      <c r="B949" s="37"/>
      <c r="C949" s="194" t="s">
        <v>1136</v>
      </c>
      <c r="D949" s="194" t="s">
        <v>166</v>
      </c>
      <c r="E949" s="195" t="s">
        <v>1137</v>
      </c>
      <c r="F949" s="196" t="s">
        <v>1138</v>
      </c>
      <c r="G949" s="197" t="s">
        <v>185</v>
      </c>
      <c r="H949" s="198">
        <v>11.925000000000001</v>
      </c>
      <c r="I949" s="199"/>
      <c r="J949" s="200">
        <f>ROUND(I949*H949,2)</f>
        <v>0</v>
      </c>
      <c r="K949" s="196" t="s">
        <v>170</v>
      </c>
      <c r="L949" s="41"/>
      <c r="M949" s="201" t="s">
        <v>20</v>
      </c>
      <c r="N949" s="202" t="s">
        <v>44</v>
      </c>
      <c r="O949" s="66"/>
      <c r="P949" s="203">
        <f>O949*H949</f>
        <v>0</v>
      </c>
      <c r="Q949" s="203">
        <v>0</v>
      </c>
      <c r="R949" s="203">
        <f>Q949*H949</f>
        <v>0</v>
      </c>
      <c r="S949" s="203">
        <v>0</v>
      </c>
      <c r="T949" s="204">
        <f>S949*H949</f>
        <v>0</v>
      </c>
      <c r="U949" s="36"/>
      <c r="V949" s="36"/>
      <c r="W949" s="36"/>
      <c r="X949" s="36"/>
      <c r="Y949" s="36"/>
      <c r="Z949" s="36"/>
      <c r="AA949" s="36"/>
      <c r="AB949" s="36"/>
      <c r="AC949" s="36"/>
      <c r="AD949" s="36"/>
      <c r="AE949" s="36"/>
      <c r="AR949" s="205" t="s">
        <v>275</v>
      </c>
      <c r="AT949" s="205" t="s">
        <v>166</v>
      </c>
      <c r="AU949" s="205" t="s">
        <v>82</v>
      </c>
      <c r="AY949" s="19" t="s">
        <v>163</v>
      </c>
      <c r="BE949" s="206">
        <f>IF(N949="základní",J949,0)</f>
        <v>0</v>
      </c>
      <c r="BF949" s="206">
        <f>IF(N949="snížená",J949,0)</f>
        <v>0</v>
      </c>
      <c r="BG949" s="206">
        <f>IF(N949="zákl. přenesená",J949,0)</f>
        <v>0</v>
      </c>
      <c r="BH949" s="206">
        <f>IF(N949="sníž. přenesená",J949,0)</f>
        <v>0</v>
      </c>
      <c r="BI949" s="206">
        <f>IF(N949="nulová",J949,0)</f>
        <v>0</v>
      </c>
      <c r="BJ949" s="19" t="s">
        <v>80</v>
      </c>
      <c r="BK949" s="206">
        <f>ROUND(I949*H949,2)</f>
        <v>0</v>
      </c>
      <c r="BL949" s="19" t="s">
        <v>275</v>
      </c>
      <c r="BM949" s="205" t="s">
        <v>1139</v>
      </c>
    </row>
    <row r="950" spans="1:65" s="2" customFormat="1" ht="117">
      <c r="A950" s="36"/>
      <c r="B950" s="37"/>
      <c r="C950" s="38"/>
      <c r="D950" s="209" t="s">
        <v>187</v>
      </c>
      <c r="E950" s="38"/>
      <c r="F950" s="240" t="s">
        <v>1126</v>
      </c>
      <c r="G950" s="38"/>
      <c r="H950" s="38"/>
      <c r="I950" s="117"/>
      <c r="J950" s="38"/>
      <c r="K950" s="38"/>
      <c r="L950" s="41"/>
      <c r="M950" s="241"/>
      <c r="N950" s="242"/>
      <c r="O950" s="66"/>
      <c r="P950" s="66"/>
      <c r="Q950" s="66"/>
      <c r="R950" s="66"/>
      <c r="S950" s="66"/>
      <c r="T950" s="67"/>
      <c r="U950" s="36"/>
      <c r="V950" s="36"/>
      <c r="W950" s="36"/>
      <c r="X950" s="36"/>
      <c r="Y950" s="36"/>
      <c r="Z950" s="36"/>
      <c r="AA950" s="36"/>
      <c r="AB950" s="36"/>
      <c r="AC950" s="36"/>
      <c r="AD950" s="36"/>
      <c r="AE950" s="36"/>
      <c r="AT950" s="19" t="s">
        <v>187</v>
      </c>
      <c r="AU950" s="19" t="s">
        <v>82</v>
      </c>
    </row>
    <row r="951" spans="1:65" s="13" customFormat="1" ht="11.25">
      <c r="B951" s="207"/>
      <c r="C951" s="208"/>
      <c r="D951" s="209" t="s">
        <v>173</v>
      </c>
      <c r="E951" s="210" t="s">
        <v>20</v>
      </c>
      <c r="F951" s="211" t="s">
        <v>252</v>
      </c>
      <c r="G951" s="208"/>
      <c r="H951" s="210" t="s">
        <v>20</v>
      </c>
      <c r="I951" s="212"/>
      <c r="J951" s="208"/>
      <c r="K951" s="208"/>
      <c r="L951" s="213"/>
      <c r="M951" s="214"/>
      <c r="N951" s="215"/>
      <c r="O951" s="215"/>
      <c r="P951" s="215"/>
      <c r="Q951" s="215"/>
      <c r="R951" s="215"/>
      <c r="S951" s="215"/>
      <c r="T951" s="216"/>
      <c r="AT951" s="217" t="s">
        <v>173</v>
      </c>
      <c r="AU951" s="217" t="s">
        <v>82</v>
      </c>
      <c r="AV951" s="13" t="s">
        <v>80</v>
      </c>
      <c r="AW951" s="13" t="s">
        <v>34</v>
      </c>
      <c r="AX951" s="13" t="s">
        <v>73</v>
      </c>
      <c r="AY951" s="217" t="s">
        <v>163</v>
      </c>
    </row>
    <row r="952" spans="1:65" s="14" customFormat="1" ht="11.25">
      <c r="B952" s="218"/>
      <c r="C952" s="219"/>
      <c r="D952" s="209" t="s">
        <v>173</v>
      </c>
      <c r="E952" s="220" t="s">
        <v>20</v>
      </c>
      <c r="F952" s="221" t="s">
        <v>1135</v>
      </c>
      <c r="G952" s="219"/>
      <c r="H952" s="222">
        <v>11.925000000000001</v>
      </c>
      <c r="I952" s="223"/>
      <c r="J952" s="219"/>
      <c r="K952" s="219"/>
      <c r="L952" s="224"/>
      <c r="M952" s="225"/>
      <c r="N952" s="226"/>
      <c r="O952" s="226"/>
      <c r="P952" s="226"/>
      <c r="Q952" s="226"/>
      <c r="R952" s="226"/>
      <c r="S952" s="226"/>
      <c r="T952" s="227"/>
      <c r="AT952" s="228" t="s">
        <v>173</v>
      </c>
      <c r="AU952" s="228" t="s">
        <v>82</v>
      </c>
      <c r="AV952" s="14" t="s">
        <v>82</v>
      </c>
      <c r="AW952" s="14" t="s">
        <v>34</v>
      </c>
      <c r="AX952" s="14" t="s">
        <v>80</v>
      </c>
      <c r="AY952" s="228" t="s">
        <v>163</v>
      </c>
    </row>
    <row r="953" spans="1:65" s="2" customFormat="1" ht="36" customHeight="1">
      <c r="A953" s="36"/>
      <c r="B953" s="37"/>
      <c r="C953" s="194" t="s">
        <v>1140</v>
      </c>
      <c r="D953" s="194" t="s">
        <v>166</v>
      </c>
      <c r="E953" s="195" t="s">
        <v>1141</v>
      </c>
      <c r="F953" s="196" t="s">
        <v>1142</v>
      </c>
      <c r="G953" s="197" t="s">
        <v>185</v>
      </c>
      <c r="H953" s="198">
        <v>40.4</v>
      </c>
      <c r="I953" s="199"/>
      <c r="J953" s="200">
        <f>ROUND(I953*H953,2)</f>
        <v>0</v>
      </c>
      <c r="K953" s="196" t="s">
        <v>170</v>
      </c>
      <c r="L953" s="41"/>
      <c r="M953" s="201" t="s">
        <v>20</v>
      </c>
      <c r="N953" s="202" t="s">
        <v>44</v>
      </c>
      <c r="O953" s="66"/>
      <c r="P953" s="203">
        <f>O953*H953</f>
        <v>0</v>
      </c>
      <c r="Q953" s="203">
        <v>1.72E-3</v>
      </c>
      <c r="R953" s="203">
        <f>Q953*H953</f>
        <v>6.9487999999999994E-2</v>
      </c>
      <c r="S953" s="203">
        <v>0</v>
      </c>
      <c r="T953" s="204">
        <f>S953*H953</f>
        <v>0</v>
      </c>
      <c r="U953" s="36"/>
      <c r="V953" s="36"/>
      <c r="W953" s="36"/>
      <c r="X953" s="36"/>
      <c r="Y953" s="36"/>
      <c r="Z953" s="36"/>
      <c r="AA953" s="36"/>
      <c r="AB953" s="36"/>
      <c r="AC953" s="36"/>
      <c r="AD953" s="36"/>
      <c r="AE953" s="36"/>
      <c r="AR953" s="205" t="s">
        <v>275</v>
      </c>
      <c r="AT953" s="205" t="s">
        <v>166</v>
      </c>
      <c r="AU953" s="205" t="s">
        <v>82</v>
      </c>
      <c r="AY953" s="19" t="s">
        <v>163</v>
      </c>
      <c r="BE953" s="206">
        <f>IF(N953="základní",J953,0)</f>
        <v>0</v>
      </c>
      <c r="BF953" s="206">
        <f>IF(N953="snížená",J953,0)</f>
        <v>0</v>
      </c>
      <c r="BG953" s="206">
        <f>IF(N953="zákl. přenesená",J953,0)</f>
        <v>0</v>
      </c>
      <c r="BH953" s="206">
        <f>IF(N953="sníž. přenesená",J953,0)</f>
        <v>0</v>
      </c>
      <c r="BI953" s="206">
        <f>IF(N953="nulová",J953,0)</f>
        <v>0</v>
      </c>
      <c r="BJ953" s="19" t="s">
        <v>80</v>
      </c>
      <c r="BK953" s="206">
        <f>ROUND(I953*H953,2)</f>
        <v>0</v>
      </c>
      <c r="BL953" s="19" t="s">
        <v>275</v>
      </c>
      <c r="BM953" s="205" t="s">
        <v>1143</v>
      </c>
    </row>
    <row r="954" spans="1:65" s="2" customFormat="1" ht="117">
      <c r="A954" s="36"/>
      <c r="B954" s="37"/>
      <c r="C954" s="38"/>
      <c r="D954" s="209" t="s">
        <v>187</v>
      </c>
      <c r="E954" s="38"/>
      <c r="F954" s="240" t="s">
        <v>1126</v>
      </c>
      <c r="G954" s="38"/>
      <c r="H954" s="38"/>
      <c r="I954" s="117"/>
      <c r="J954" s="38"/>
      <c r="K954" s="38"/>
      <c r="L954" s="41"/>
      <c r="M954" s="241"/>
      <c r="N954" s="242"/>
      <c r="O954" s="66"/>
      <c r="P954" s="66"/>
      <c r="Q954" s="66"/>
      <c r="R954" s="66"/>
      <c r="S954" s="66"/>
      <c r="T954" s="67"/>
      <c r="U954" s="36"/>
      <c r="V954" s="36"/>
      <c r="W954" s="36"/>
      <c r="X954" s="36"/>
      <c r="Y954" s="36"/>
      <c r="Z954" s="36"/>
      <c r="AA954" s="36"/>
      <c r="AB954" s="36"/>
      <c r="AC954" s="36"/>
      <c r="AD954" s="36"/>
      <c r="AE954" s="36"/>
      <c r="AT954" s="19" t="s">
        <v>187</v>
      </c>
      <c r="AU954" s="19" t="s">
        <v>82</v>
      </c>
    </row>
    <row r="955" spans="1:65" s="13" customFormat="1" ht="11.25">
      <c r="B955" s="207"/>
      <c r="C955" s="208"/>
      <c r="D955" s="209" t="s">
        <v>173</v>
      </c>
      <c r="E955" s="210" t="s">
        <v>20</v>
      </c>
      <c r="F955" s="211" t="s">
        <v>316</v>
      </c>
      <c r="G955" s="208"/>
      <c r="H955" s="210" t="s">
        <v>20</v>
      </c>
      <c r="I955" s="212"/>
      <c r="J955" s="208"/>
      <c r="K955" s="208"/>
      <c r="L955" s="213"/>
      <c r="M955" s="214"/>
      <c r="N955" s="215"/>
      <c r="O955" s="215"/>
      <c r="P955" s="215"/>
      <c r="Q955" s="215"/>
      <c r="R955" s="215"/>
      <c r="S955" s="215"/>
      <c r="T955" s="216"/>
      <c r="AT955" s="217" t="s">
        <v>173</v>
      </c>
      <c r="AU955" s="217" t="s">
        <v>82</v>
      </c>
      <c r="AV955" s="13" t="s">
        <v>80</v>
      </c>
      <c r="AW955" s="13" t="s">
        <v>34</v>
      </c>
      <c r="AX955" s="13" t="s">
        <v>73</v>
      </c>
      <c r="AY955" s="217" t="s">
        <v>163</v>
      </c>
    </row>
    <row r="956" spans="1:65" s="14" customFormat="1" ht="11.25">
      <c r="B956" s="218"/>
      <c r="C956" s="219"/>
      <c r="D956" s="209" t="s">
        <v>173</v>
      </c>
      <c r="E956" s="220" t="s">
        <v>20</v>
      </c>
      <c r="F956" s="221" t="s">
        <v>1144</v>
      </c>
      <c r="G956" s="219"/>
      <c r="H956" s="222">
        <v>30.4</v>
      </c>
      <c r="I956" s="223"/>
      <c r="J956" s="219"/>
      <c r="K956" s="219"/>
      <c r="L956" s="224"/>
      <c r="M956" s="225"/>
      <c r="N956" s="226"/>
      <c r="O956" s="226"/>
      <c r="P956" s="226"/>
      <c r="Q956" s="226"/>
      <c r="R956" s="226"/>
      <c r="S956" s="226"/>
      <c r="T956" s="227"/>
      <c r="AT956" s="228" t="s">
        <v>173</v>
      </c>
      <c r="AU956" s="228" t="s">
        <v>82</v>
      </c>
      <c r="AV956" s="14" t="s">
        <v>82</v>
      </c>
      <c r="AW956" s="14" t="s">
        <v>34</v>
      </c>
      <c r="AX956" s="14" t="s">
        <v>73</v>
      </c>
      <c r="AY956" s="228" t="s">
        <v>163</v>
      </c>
    </row>
    <row r="957" spans="1:65" s="13" customFormat="1" ht="11.25">
      <c r="B957" s="207"/>
      <c r="C957" s="208"/>
      <c r="D957" s="209" t="s">
        <v>173</v>
      </c>
      <c r="E957" s="210" t="s">
        <v>20</v>
      </c>
      <c r="F957" s="211" t="s">
        <v>599</v>
      </c>
      <c r="G957" s="208"/>
      <c r="H957" s="210" t="s">
        <v>20</v>
      </c>
      <c r="I957" s="212"/>
      <c r="J957" s="208"/>
      <c r="K957" s="208"/>
      <c r="L957" s="213"/>
      <c r="M957" s="214"/>
      <c r="N957" s="215"/>
      <c r="O957" s="215"/>
      <c r="P957" s="215"/>
      <c r="Q957" s="215"/>
      <c r="R957" s="215"/>
      <c r="S957" s="215"/>
      <c r="T957" s="216"/>
      <c r="AT957" s="217" t="s">
        <v>173</v>
      </c>
      <c r="AU957" s="217" t="s">
        <v>82</v>
      </c>
      <c r="AV957" s="13" t="s">
        <v>80</v>
      </c>
      <c r="AW957" s="13" t="s">
        <v>34</v>
      </c>
      <c r="AX957" s="13" t="s">
        <v>73</v>
      </c>
      <c r="AY957" s="217" t="s">
        <v>163</v>
      </c>
    </row>
    <row r="958" spans="1:65" s="14" customFormat="1" ht="11.25">
      <c r="B958" s="218"/>
      <c r="C958" s="219"/>
      <c r="D958" s="209" t="s">
        <v>173</v>
      </c>
      <c r="E958" s="220" t="s">
        <v>20</v>
      </c>
      <c r="F958" s="221" t="s">
        <v>1145</v>
      </c>
      <c r="G958" s="219"/>
      <c r="H958" s="222">
        <v>10</v>
      </c>
      <c r="I958" s="223"/>
      <c r="J958" s="219"/>
      <c r="K958" s="219"/>
      <c r="L958" s="224"/>
      <c r="M958" s="225"/>
      <c r="N958" s="226"/>
      <c r="O958" s="226"/>
      <c r="P958" s="226"/>
      <c r="Q958" s="226"/>
      <c r="R958" s="226"/>
      <c r="S958" s="226"/>
      <c r="T958" s="227"/>
      <c r="AT958" s="228" t="s">
        <v>173</v>
      </c>
      <c r="AU958" s="228" t="s">
        <v>82</v>
      </c>
      <c r="AV958" s="14" t="s">
        <v>82</v>
      </c>
      <c r="AW958" s="14" t="s">
        <v>34</v>
      </c>
      <c r="AX958" s="14" t="s">
        <v>73</v>
      </c>
      <c r="AY958" s="228" t="s">
        <v>163</v>
      </c>
    </row>
    <row r="959" spans="1:65" s="15" customFormat="1" ht="11.25">
      <c r="B959" s="229"/>
      <c r="C959" s="230"/>
      <c r="D959" s="209" t="s">
        <v>173</v>
      </c>
      <c r="E959" s="231" t="s">
        <v>20</v>
      </c>
      <c r="F959" s="232" t="s">
        <v>178</v>
      </c>
      <c r="G959" s="230"/>
      <c r="H959" s="233">
        <v>40.4</v>
      </c>
      <c r="I959" s="234"/>
      <c r="J959" s="230"/>
      <c r="K959" s="230"/>
      <c r="L959" s="235"/>
      <c r="M959" s="236"/>
      <c r="N959" s="237"/>
      <c r="O959" s="237"/>
      <c r="P959" s="237"/>
      <c r="Q959" s="237"/>
      <c r="R959" s="237"/>
      <c r="S959" s="237"/>
      <c r="T959" s="238"/>
      <c r="AT959" s="239" t="s">
        <v>173</v>
      </c>
      <c r="AU959" s="239" t="s">
        <v>82</v>
      </c>
      <c r="AV959" s="15" t="s">
        <v>171</v>
      </c>
      <c r="AW959" s="15" t="s">
        <v>34</v>
      </c>
      <c r="AX959" s="15" t="s">
        <v>80</v>
      </c>
      <c r="AY959" s="239" t="s">
        <v>163</v>
      </c>
    </row>
    <row r="960" spans="1:65" s="2" customFormat="1" ht="30" customHeight="1">
      <c r="A960" s="36"/>
      <c r="B960" s="37"/>
      <c r="C960" s="194" t="s">
        <v>1146</v>
      </c>
      <c r="D960" s="194" t="s">
        <v>166</v>
      </c>
      <c r="E960" s="195" t="s">
        <v>1147</v>
      </c>
      <c r="F960" s="196" t="s">
        <v>1148</v>
      </c>
      <c r="G960" s="197" t="s">
        <v>185</v>
      </c>
      <c r="H960" s="198">
        <v>11.925000000000001</v>
      </c>
      <c r="I960" s="199"/>
      <c r="J960" s="200">
        <f>ROUND(I960*H960,2)</f>
        <v>0</v>
      </c>
      <c r="K960" s="196" t="s">
        <v>170</v>
      </c>
      <c r="L960" s="41"/>
      <c r="M960" s="201" t="s">
        <v>20</v>
      </c>
      <c r="N960" s="202" t="s">
        <v>44</v>
      </c>
      <c r="O960" s="66"/>
      <c r="P960" s="203">
        <f>O960*H960</f>
        <v>0</v>
      </c>
      <c r="Q960" s="203">
        <v>3.2358100000000001E-2</v>
      </c>
      <c r="R960" s="203">
        <f>Q960*H960</f>
        <v>0.38587034250000002</v>
      </c>
      <c r="S960" s="203">
        <v>0</v>
      </c>
      <c r="T960" s="204">
        <f>S960*H960</f>
        <v>0</v>
      </c>
      <c r="U960" s="36"/>
      <c r="V960" s="36"/>
      <c r="W960" s="36"/>
      <c r="X960" s="36"/>
      <c r="Y960" s="36"/>
      <c r="Z960" s="36"/>
      <c r="AA960" s="36"/>
      <c r="AB960" s="36"/>
      <c r="AC960" s="36"/>
      <c r="AD960" s="36"/>
      <c r="AE960" s="36"/>
      <c r="AR960" s="205" t="s">
        <v>275</v>
      </c>
      <c r="AT960" s="205" t="s">
        <v>166</v>
      </c>
      <c r="AU960" s="205" t="s">
        <v>82</v>
      </c>
      <c r="AY960" s="19" t="s">
        <v>163</v>
      </c>
      <c r="BE960" s="206">
        <f>IF(N960="základní",J960,0)</f>
        <v>0</v>
      </c>
      <c r="BF960" s="206">
        <f>IF(N960="snížená",J960,0)</f>
        <v>0</v>
      </c>
      <c r="BG960" s="206">
        <f>IF(N960="zákl. přenesená",J960,0)</f>
        <v>0</v>
      </c>
      <c r="BH960" s="206">
        <f>IF(N960="sníž. přenesená",J960,0)</f>
        <v>0</v>
      </c>
      <c r="BI960" s="206">
        <f>IF(N960="nulová",J960,0)</f>
        <v>0</v>
      </c>
      <c r="BJ960" s="19" t="s">
        <v>80</v>
      </c>
      <c r="BK960" s="206">
        <f>ROUND(I960*H960,2)</f>
        <v>0</v>
      </c>
      <c r="BL960" s="19" t="s">
        <v>275</v>
      </c>
      <c r="BM960" s="205" t="s">
        <v>1149</v>
      </c>
    </row>
    <row r="961" spans="1:65" s="2" customFormat="1" ht="97.5">
      <c r="A961" s="36"/>
      <c r="B961" s="37"/>
      <c r="C961" s="38"/>
      <c r="D961" s="209" t="s">
        <v>187</v>
      </c>
      <c r="E961" s="38"/>
      <c r="F961" s="240" t="s">
        <v>1150</v>
      </c>
      <c r="G961" s="38"/>
      <c r="H961" s="38"/>
      <c r="I961" s="117"/>
      <c r="J961" s="38"/>
      <c r="K961" s="38"/>
      <c r="L961" s="41"/>
      <c r="M961" s="241"/>
      <c r="N961" s="242"/>
      <c r="O961" s="66"/>
      <c r="P961" s="66"/>
      <c r="Q961" s="66"/>
      <c r="R961" s="66"/>
      <c r="S961" s="66"/>
      <c r="T961" s="67"/>
      <c r="U961" s="36"/>
      <c r="V961" s="36"/>
      <c r="W961" s="36"/>
      <c r="X961" s="36"/>
      <c r="Y961" s="36"/>
      <c r="Z961" s="36"/>
      <c r="AA961" s="36"/>
      <c r="AB961" s="36"/>
      <c r="AC961" s="36"/>
      <c r="AD961" s="36"/>
      <c r="AE961" s="36"/>
      <c r="AT961" s="19" t="s">
        <v>187</v>
      </c>
      <c r="AU961" s="19" t="s">
        <v>82</v>
      </c>
    </row>
    <row r="962" spans="1:65" s="13" customFormat="1" ht="11.25">
      <c r="B962" s="207"/>
      <c r="C962" s="208"/>
      <c r="D962" s="209" t="s">
        <v>173</v>
      </c>
      <c r="E962" s="210" t="s">
        <v>20</v>
      </c>
      <c r="F962" s="211" t="s">
        <v>252</v>
      </c>
      <c r="G962" s="208"/>
      <c r="H962" s="210" t="s">
        <v>20</v>
      </c>
      <c r="I962" s="212"/>
      <c r="J962" s="208"/>
      <c r="K962" s="208"/>
      <c r="L962" s="213"/>
      <c r="M962" s="214"/>
      <c r="N962" s="215"/>
      <c r="O962" s="215"/>
      <c r="P962" s="215"/>
      <c r="Q962" s="215"/>
      <c r="R962" s="215"/>
      <c r="S962" s="215"/>
      <c r="T962" s="216"/>
      <c r="AT962" s="217" t="s">
        <v>173</v>
      </c>
      <c r="AU962" s="217" t="s">
        <v>82</v>
      </c>
      <c r="AV962" s="13" t="s">
        <v>80</v>
      </c>
      <c r="AW962" s="13" t="s">
        <v>34</v>
      </c>
      <c r="AX962" s="13" t="s">
        <v>73</v>
      </c>
      <c r="AY962" s="217" t="s">
        <v>163</v>
      </c>
    </row>
    <row r="963" spans="1:65" s="14" customFormat="1" ht="11.25">
      <c r="B963" s="218"/>
      <c r="C963" s="219"/>
      <c r="D963" s="209" t="s">
        <v>173</v>
      </c>
      <c r="E963" s="220" t="s">
        <v>20</v>
      </c>
      <c r="F963" s="221" t="s">
        <v>1151</v>
      </c>
      <c r="G963" s="219"/>
      <c r="H963" s="222">
        <v>11.925000000000001</v>
      </c>
      <c r="I963" s="223"/>
      <c r="J963" s="219"/>
      <c r="K963" s="219"/>
      <c r="L963" s="224"/>
      <c r="M963" s="225"/>
      <c r="N963" s="226"/>
      <c r="O963" s="226"/>
      <c r="P963" s="226"/>
      <c r="Q963" s="226"/>
      <c r="R963" s="226"/>
      <c r="S963" s="226"/>
      <c r="T963" s="227"/>
      <c r="AT963" s="228" t="s">
        <v>173</v>
      </c>
      <c r="AU963" s="228" t="s">
        <v>82</v>
      </c>
      <c r="AV963" s="14" t="s">
        <v>82</v>
      </c>
      <c r="AW963" s="14" t="s">
        <v>34</v>
      </c>
      <c r="AX963" s="14" t="s">
        <v>80</v>
      </c>
      <c r="AY963" s="228" t="s">
        <v>163</v>
      </c>
    </row>
    <row r="964" spans="1:65" s="2" customFormat="1" ht="14.45" customHeight="1">
      <c r="A964" s="36"/>
      <c r="B964" s="37"/>
      <c r="C964" s="194" t="s">
        <v>1152</v>
      </c>
      <c r="D964" s="194" t="s">
        <v>166</v>
      </c>
      <c r="E964" s="195" t="s">
        <v>1153</v>
      </c>
      <c r="F964" s="196" t="s">
        <v>1154</v>
      </c>
      <c r="G964" s="197" t="s">
        <v>185</v>
      </c>
      <c r="H964" s="198">
        <v>50</v>
      </c>
      <c r="I964" s="199"/>
      <c r="J964" s="200">
        <f>ROUND(I964*H964,2)</f>
        <v>0</v>
      </c>
      <c r="K964" s="196" t="s">
        <v>20</v>
      </c>
      <c r="L964" s="41"/>
      <c r="M964" s="201" t="s">
        <v>20</v>
      </c>
      <c r="N964" s="202" t="s">
        <v>44</v>
      </c>
      <c r="O964" s="66"/>
      <c r="P964" s="203">
        <f>O964*H964</f>
        <v>0</v>
      </c>
      <c r="Q964" s="203">
        <v>0</v>
      </c>
      <c r="R964" s="203">
        <f>Q964*H964</f>
        <v>0</v>
      </c>
      <c r="S964" s="203">
        <v>0</v>
      </c>
      <c r="T964" s="204">
        <f>S964*H964</f>
        <v>0</v>
      </c>
      <c r="U964" s="36"/>
      <c r="V964" s="36"/>
      <c r="W964" s="36"/>
      <c r="X964" s="36"/>
      <c r="Y964" s="36"/>
      <c r="Z964" s="36"/>
      <c r="AA964" s="36"/>
      <c r="AB964" s="36"/>
      <c r="AC964" s="36"/>
      <c r="AD964" s="36"/>
      <c r="AE964" s="36"/>
      <c r="AR964" s="205" t="s">
        <v>275</v>
      </c>
      <c r="AT964" s="205" t="s">
        <v>166</v>
      </c>
      <c r="AU964" s="205" t="s">
        <v>82</v>
      </c>
      <c r="AY964" s="19" t="s">
        <v>163</v>
      </c>
      <c r="BE964" s="206">
        <f>IF(N964="základní",J964,0)</f>
        <v>0</v>
      </c>
      <c r="BF964" s="206">
        <f>IF(N964="snížená",J964,0)</f>
        <v>0</v>
      </c>
      <c r="BG964" s="206">
        <f>IF(N964="zákl. přenesená",J964,0)</f>
        <v>0</v>
      </c>
      <c r="BH964" s="206">
        <f>IF(N964="sníž. přenesená",J964,0)</f>
        <v>0</v>
      </c>
      <c r="BI964" s="206">
        <f>IF(N964="nulová",J964,0)</f>
        <v>0</v>
      </c>
      <c r="BJ964" s="19" t="s">
        <v>80</v>
      </c>
      <c r="BK964" s="206">
        <f>ROUND(I964*H964,2)</f>
        <v>0</v>
      </c>
      <c r="BL964" s="19" t="s">
        <v>275</v>
      </c>
      <c r="BM964" s="205" t="s">
        <v>1155</v>
      </c>
    </row>
    <row r="965" spans="1:65" s="14" customFormat="1" ht="11.25">
      <c r="B965" s="218"/>
      <c r="C965" s="219"/>
      <c r="D965" s="209" t="s">
        <v>173</v>
      </c>
      <c r="E965" s="220" t="s">
        <v>20</v>
      </c>
      <c r="F965" s="221" t="s">
        <v>1156</v>
      </c>
      <c r="G965" s="219"/>
      <c r="H965" s="222">
        <v>50</v>
      </c>
      <c r="I965" s="223"/>
      <c r="J965" s="219"/>
      <c r="K965" s="219"/>
      <c r="L965" s="224"/>
      <c r="M965" s="225"/>
      <c r="N965" s="226"/>
      <c r="O965" s="226"/>
      <c r="P965" s="226"/>
      <c r="Q965" s="226"/>
      <c r="R965" s="226"/>
      <c r="S965" s="226"/>
      <c r="T965" s="227"/>
      <c r="AT965" s="228" t="s">
        <v>173</v>
      </c>
      <c r="AU965" s="228" t="s">
        <v>82</v>
      </c>
      <c r="AV965" s="14" t="s">
        <v>82</v>
      </c>
      <c r="AW965" s="14" t="s">
        <v>34</v>
      </c>
      <c r="AX965" s="14" t="s">
        <v>80</v>
      </c>
      <c r="AY965" s="228" t="s">
        <v>163</v>
      </c>
    </row>
    <row r="966" spans="1:65" s="2" customFormat="1" ht="29.25" customHeight="1">
      <c r="A966" s="36"/>
      <c r="B966" s="37"/>
      <c r="C966" s="194" t="s">
        <v>1157</v>
      </c>
      <c r="D966" s="194" t="s">
        <v>166</v>
      </c>
      <c r="E966" s="195" t="s">
        <v>1158</v>
      </c>
      <c r="F966" s="196" t="s">
        <v>1159</v>
      </c>
      <c r="G966" s="197" t="s">
        <v>185</v>
      </c>
      <c r="H966" s="198">
        <v>24.5</v>
      </c>
      <c r="I966" s="199"/>
      <c r="J966" s="200">
        <f>ROUND(I966*H966,2)</f>
        <v>0</v>
      </c>
      <c r="K966" s="196" t="s">
        <v>170</v>
      </c>
      <c r="L966" s="41"/>
      <c r="M966" s="201" t="s">
        <v>20</v>
      </c>
      <c r="N966" s="202" t="s">
        <v>44</v>
      </c>
      <c r="O966" s="66"/>
      <c r="P966" s="203">
        <f>O966*H966</f>
        <v>0</v>
      </c>
      <c r="Q966" s="203">
        <v>1.2588719999999999E-2</v>
      </c>
      <c r="R966" s="203">
        <f>Q966*H966</f>
        <v>0.30842364</v>
      </c>
      <c r="S966" s="203">
        <v>0</v>
      </c>
      <c r="T966" s="204">
        <f>S966*H966</f>
        <v>0</v>
      </c>
      <c r="U966" s="36"/>
      <c r="V966" s="36"/>
      <c r="W966" s="36"/>
      <c r="X966" s="36"/>
      <c r="Y966" s="36"/>
      <c r="Z966" s="36"/>
      <c r="AA966" s="36"/>
      <c r="AB966" s="36"/>
      <c r="AC966" s="36"/>
      <c r="AD966" s="36"/>
      <c r="AE966" s="36"/>
      <c r="AR966" s="205" t="s">
        <v>275</v>
      </c>
      <c r="AT966" s="205" t="s">
        <v>166</v>
      </c>
      <c r="AU966" s="205" t="s">
        <v>82</v>
      </c>
      <c r="AY966" s="19" t="s">
        <v>163</v>
      </c>
      <c r="BE966" s="206">
        <f>IF(N966="základní",J966,0)</f>
        <v>0</v>
      </c>
      <c r="BF966" s="206">
        <f>IF(N966="snížená",J966,0)</f>
        <v>0</v>
      </c>
      <c r="BG966" s="206">
        <f>IF(N966="zákl. přenesená",J966,0)</f>
        <v>0</v>
      </c>
      <c r="BH966" s="206">
        <f>IF(N966="sníž. přenesená",J966,0)</f>
        <v>0</v>
      </c>
      <c r="BI966" s="206">
        <f>IF(N966="nulová",J966,0)</f>
        <v>0</v>
      </c>
      <c r="BJ966" s="19" t="s">
        <v>80</v>
      </c>
      <c r="BK966" s="206">
        <f>ROUND(I966*H966,2)</f>
        <v>0</v>
      </c>
      <c r="BL966" s="19" t="s">
        <v>275</v>
      </c>
      <c r="BM966" s="205" t="s">
        <v>1160</v>
      </c>
    </row>
    <row r="967" spans="1:65" s="2" customFormat="1" ht="97.5">
      <c r="A967" s="36"/>
      <c r="B967" s="37"/>
      <c r="C967" s="38"/>
      <c r="D967" s="209" t="s">
        <v>187</v>
      </c>
      <c r="E967" s="38"/>
      <c r="F967" s="240" t="s">
        <v>1161</v>
      </c>
      <c r="G967" s="38"/>
      <c r="H967" s="38"/>
      <c r="I967" s="117"/>
      <c r="J967" s="38"/>
      <c r="K967" s="38"/>
      <c r="L967" s="41"/>
      <c r="M967" s="241"/>
      <c r="N967" s="242"/>
      <c r="O967" s="66"/>
      <c r="P967" s="66"/>
      <c r="Q967" s="66"/>
      <c r="R967" s="66"/>
      <c r="S967" s="66"/>
      <c r="T967" s="67"/>
      <c r="U967" s="36"/>
      <c r="V967" s="36"/>
      <c r="W967" s="36"/>
      <c r="X967" s="36"/>
      <c r="Y967" s="36"/>
      <c r="Z967" s="36"/>
      <c r="AA967" s="36"/>
      <c r="AB967" s="36"/>
      <c r="AC967" s="36"/>
      <c r="AD967" s="36"/>
      <c r="AE967" s="36"/>
      <c r="AT967" s="19" t="s">
        <v>187</v>
      </c>
      <c r="AU967" s="19" t="s">
        <v>82</v>
      </c>
    </row>
    <row r="968" spans="1:65" s="13" customFormat="1" ht="11.25">
      <c r="B968" s="207"/>
      <c r="C968" s="208"/>
      <c r="D968" s="209" t="s">
        <v>173</v>
      </c>
      <c r="E968" s="210" t="s">
        <v>20</v>
      </c>
      <c r="F968" s="211" t="s">
        <v>252</v>
      </c>
      <c r="G968" s="208"/>
      <c r="H968" s="210" t="s">
        <v>20</v>
      </c>
      <c r="I968" s="212"/>
      <c r="J968" s="208"/>
      <c r="K968" s="208"/>
      <c r="L968" s="213"/>
      <c r="M968" s="214"/>
      <c r="N968" s="215"/>
      <c r="O968" s="215"/>
      <c r="P968" s="215"/>
      <c r="Q968" s="215"/>
      <c r="R968" s="215"/>
      <c r="S968" s="215"/>
      <c r="T968" s="216"/>
      <c r="AT968" s="217" t="s">
        <v>173</v>
      </c>
      <c r="AU968" s="217" t="s">
        <v>82</v>
      </c>
      <c r="AV968" s="13" t="s">
        <v>80</v>
      </c>
      <c r="AW968" s="13" t="s">
        <v>34</v>
      </c>
      <c r="AX968" s="13" t="s">
        <v>73</v>
      </c>
      <c r="AY968" s="217" t="s">
        <v>163</v>
      </c>
    </row>
    <row r="969" spans="1:65" s="13" customFormat="1" ht="11.25">
      <c r="B969" s="207"/>
      <c r="C969" s="208"/>
      <c r="D969" s="209" t="s">
        <v>173</v>
      </c>
      <c r="E969" s="210" t="s">
        <v>20</v>
      </c>
      <c r="F969" s="211" t="s">
        <v>532</v>
      </c>
      <c r="G969" s="208"/>
      <c r="H969" s="210" t="s">
        <v>20</v>
      </c>
      <c r="I969" s="212"/>
      <c r="J969" s="208"/>
      <c r="K969" s="208"/>
      <c r="L969" s="213"/>
      <c r="M969" s="214"/>
      <c r="N969" s="215"/>
      <c r="O969" s="215"/>
      <c r="P969" s="215"/>
      <c r="Q969" s="215"/>
      <c r="R969" s="215"/>
      <c r="S969" s="215"/>
      <c r="T969" s="216"/>
      <c r="AT969" s="217" t="s">
        <v>173</v>
      </c>
      <c r="AU969" s="217" t="s">
        <v>82</v>
      </c>
      <c r="AV969" s="13" t="s">
        <v>80</v>
      </c>
      <c r="AW969" s="13" t="s">
        <v>34</v>
      </c>
      <c r="AX969" s="13" t="s">
        <v>73</v>
      </c>
      <c r="AY969" s="217" t="s">
        <v>163</v>
      </c>
    </row>
    <row r="970" spans="1:65" s="14" customFormat="1" ht="11.25">
      <c r="B970" s="218"/>
      <c r="C970" s="219"/>
      <c r="D970" s="209" t="s">
        <v>173</v>
      </c>
      <c r="E970" s="220" t="s">
        <v>20</v>
      </c>
      <c r="F970" s="221" t="s">
        <v>533</v>
      </c>
      <c r="G970" s="219"/>
      <c r="H970" s="222">
        <v>24.5</v>
      </c>
      <c r="I970" s="223"/>
      <c r="J970" s="219"/>
      <c r="K970" s="219"/>
      <c r="L970" s="224"/>
      <c r="M970" s="225"/>
      <c r="N970" s="226"/>
      <c r="O970" s="226"/>
      <c r="P970" s="226"/>
      <c r="Q970" s="226"/>
      <c r="R970" s="226"/>
      <c r="S970" s="226"/>
      <c r="T970" s="227"/>
      <c r="AT970" s="228" t="s">
        <v>173</v>
      </c>
      <c r="AU970" s="228" t="s">
        <v>82</v>
      </c>
      <c r="AV970" s="14" t="s">
        <v>82</v>
      </c>
      <c r="AW970" s="14" t="s">
        <v>34</v>
      </c>
      <c r="AX970" s="14" t="s">
        <v>80</v>
      </c>
      <c r="AY970" s="228" t="s">
        <v>163</v>
      </c>
    </row>
    <row r="971" spans="1:65" s="2" customFormat="1" ht="19.899999999999999" customHeight="1">
      <c r="A971" s="36"/>
      <c r="B971" s="37"/>
      <c r="C971" s="194" t="s">
        <v>1162</v>
      </c>
      <c r="D971" s="194" t="s">
        <v>166</v>
      </c>
      <c r="E971" s="195" t="s">
        <v>1163</v>
      </c>
      <c r="F971" s="196" t="s">
        <v>1164</v>
      </c>
      <c r="G971" s="197" t="s">
        <v>194</v>
      </c>
      <c r="H971" s="198">
        <v>2</v>
      </c>
      <c r="I971" s="199"/>
      <c r="J971" s="200">
        <f>ROUND(I971*H971,2)</f>
        <v>0</v>
      </c>
      <c r="K971" s="196" t="s">
        <v>20</v>
      </c>
      <c r="L971" s="41"/>
      <c r="M971" s="201" t="s">
        <v>20</v>
      </c>
      <c r="N971" s="202" t="s">
        <v>44</v>
      </c>
      <c r="O971" s="66"/>
      <c r="P971" s="203">
        <f>O971*H971</f>
        <v>0</v>
      </c>
      <c r="Q971" s="203">
        <v>1.259E-2</v>
      </c>
      <c r="R971" s="203">
        <f>Q971*H971</f>
        <v>2.5180000000000001E-2</v>
      </c>
      <c r="S971" s="203">
        <v>0</v>
      </c>
      <c r="T971" s="204">
        <f>S971*H971</f>
        <v>0</v>
      </c>
      <c r="U971" s="36"/>
      <c r="V971" s="36"/>
      <c r="W971" s="36"/>
      <c r="X971" s="36"/>
      <c r="Y971" s="36"/>
      <c r="Z971" s="36"/>
      <c r="AA971" s="36"/>
      <c r="AB971" s="36"/>
      <c r="AC971" s="36"/>
      <c r="AD971" s="36"/>
      <c r="AE971" s="36"/>
      <c r="AR971" s="205" t="s">
        <v>275</v>
      </c>
      <c r="AT971" s="205" t="s">
        <v>166</v>
      </c>
      <c r="AU971" s="205" t="s">
        <v>82</v>
      </c>
      <c r="AY971" s="19" t="s">
        <v>163</v>
      </c>
      <c r="BE971" s="206">
        <f>IF(N971="základní",J971,0)</f>
        <v>0</v>
      </c>
      <c r="BF971" s="206">
        <f>IF(N971="snížená",J971,0)</f>
        <v>0</v>
      </c>
      <c r="BG971" s="206">
        <f>IF(N971="zákl. přenesená",J971,0)</f>
        <v>0</v>
      </c>
      <c r="BH971" s="206">
        <f>IF(N971="sníž. přenesená",J971,0)</f>
        <v>0</v>
      </c>
      <c r="BI971" s="206">
        <f>IF(N971="nulová",J971,0)</f>
        <v>0</v>
      </c>
      <c r="BJ971" s="19" t="s">
        <v>80</v>
      </c>
      <c r="BK971" s="206">
        <f>ROUND(I971*H971,2)</f>
        <v>0</v>
      </c>
      <c r="BL971" s="19" t="s">
        <v>275</v>
      </c>
      <c r="BM971" s="205" t="s">
        <v>1165</v>
      </c>
    </row>
    <row r="972" spans="1:65" s="2" customFormat="1" ht="97.5">
      <c r="A972" s="36"/>
      <c r="B972" s="37"/>
      <c r="C972" s="38"/>
      <c r="D972" s="209" t="s">
        <v>187</v>
      </c>
      <c r="E972" s="38"/>
      <c r="F972" s="240" t="s">
        <v>1161</v>
      </c>
      <c r="G972" s="38"/>
      <c r="H972" s="38"/>
      <c r="I972" s="117"/>
      <c r="J972" s="38"/>
      <c r="K972" s="38"/>
      <c r="L972" s="41"/>
      <c r="M972" s="241"/>
      <c r="N972" s="242"/>
      <c r="O972" s="66"/>
      <c r="P972" s="66"/>
      <c r="Q972" s="66"/>
      <c r="R972" s="66"/>
      <c r="S972" s="66"/>
      <c r="T972" s="67"/>
      <c r="U972" s="36"/>
      <c r="V972" s="36"/>
      <c r="W972" s="36"/>
      <c r="X972" s="36"/>
      <c r="Y972" s="36"/>
      <c r="Z972" s="36"/>
      <c r="AA972" s="36"/>
      <c r="AB972" s="36"/>
      <c r="AC972" s="36"/>
      <c r="AD972" s="36"/>
      <c r="AE972" s="36"/>
      <c r="AT972" s="19" t="s">
        <v>187</v>
      </c>
      <c r="AU972" s="19" t="s">
        <v>82</v>
      </c>
    </row>
    <row r="973" spans="1:65" s="13" customFormat="1" ht="11.25">
      <c r="B973" s="207"/>
      <c r="C973" s="208"/>
      <c r="D973" s="209" t="s">
        <v>173</v>
      </c>
      <c r="E973" s="210" t="s">
        <v>20</v>
      </c>
      <c r="F973" s="211" t="s">
        <v>252</v>
      </c>
      <c r="G973" s="208"/>
      <c r="H973" s="210" t="s">
        <v>20</v>
      </c>
      <c r="I973" s="212"/>
      <c r="J973" s="208"/>
      <c r="K973" s="208"/>
      <c r="L973" s="213"/>
      <c r="M973" s="214"/>
      <c r="N973" s="215"/>
      <c r="O973" s="215"/>
      <c r="P973" s="215"/>
      <c r="Q973" s="215"/>
      <c r="R973" s="215"/>
      <c r="S973" s="215"/>
      <c r="T973" s="216"/>
      <c r="AT973" s="217" t="s">
        <v>173</v>
      </c>
      <c r="AU973" s="217" t="s">
        <v>82</v>
      </c>
      <c r="AV973" s="13" t="s">
        <v>80</v>
      </c>
      <c r="AW973" s="13" t="s">
        <v>34</v>
      </c>
      <c r="AX973" s="13" t="s">
        <v>73</v>
      </c>
      <c r="AY973" s="217" t="s">
        <v>163</v>
      </c>
    </row>
    <row r="974" spans="1:65" s="13" customFormat="1" ht="11.25">
      <c r="B974" s="207"/>
      <c r="C974" s="208"/>
      <c r="D974" s="209" t="s">
        <v>173</v>
      </c>
      <c r="E974" s="210" t="s">
        <v>20</v>
      </c>
      <c r="F974" s="211" t="s">
        <v>532</v>
      </c>
      <c r="G974" s="208"/>
      <c r="H974" s="210" t="s">
        <v>20</v>
      </c>
      <c r="I974" s="212"/>
      <c r="J974" s="208"/>
      <c r="K974" s="208"/>
      <c r="L974" s="213"/>
      <c r="M974" s="214"/>
      <c r="N974" s="215"/>
      <c r="O974" s="215"/>
      <c r="P974" s="215"/>
      <c r="Q974" s="215"/>
      <c r="R974" s="215"/>
      <c r="S974" s="215"/>
      <c r="T974" s="216"/>
      <c r="AT974" s="217" t="s">
        <v>173</v>
      </c>
      <c r="AU974" s="217" t="s">
        <v>82</v>
      </c>
      <c r="AV974" s="13" t="s">
        <v>80</v>
      </c>
      <c r="AW974" s="13" t="s">
        <v>34</v>
      </c>
      <c r="AX974" s="13" t="s">
        <v>73</v>
      </c>
      <c r="AY974" s="217" t="s">
        <v>163</v>
      </c>
    </row>
    <row r="975" spans="1:65" s="14" customFormat="1" ht="11.25">
      <c r="B975" s="218"/>
      <c r="C975" s="219"/>
      <c r="D975" s="209" t="s">
        <v>173</v>
      </c>
      <c r="E975" s="220" t="s">
        <v>20</v>
      </c>
      <c r="F975" s="221" t="s">
        <v>82</v>
      </c>
      <c r="G975" s="219"/>
      <c r="H975" s="222">
        <v>2</v>
      </c>
      <c r="I975" s="223"/>
      <c r="J975" s="219"/>
      <c r="K975" s="219"/>
      <c r="L975" s="224"/>
      <c r="M975" s="225"/>
      <c r="N975" s="226"/>
      <c r="O975" s="226"/>
      <c r="P975" s="226"/>
      <c r="Q975" s="226"/>
      <c r="R975" s="226"/>
      <c r="S975" s="226"/>
      <c r="T975" s="227"/>
      <c r="AT975" s="228" t="s">
        <v>173</v>
      </c>
      <c r="AU975" s="228" t="s">
        <v>82</v>
      </c>
      <c r="AV975" s="14" t="s">
        <v>82</v>
      </c>
      <c r="AW975" s="14" t="s">
        <v>34</v>
      </c>
      <c r="AX975" s="14" t="s">
        <v>80</v>
      </c>
      <c r="AY975" s="228" t="s">
        <v>163</v>
      </c>
    </row>
    <row r="976" spans="1:65" s="2" customFormat="1" ht="29.25" customHeight="1">
      <c r="A976" s="36"/>
      <c r="B976" s="37"/>
      <c r="C976" s="194" t="s">
        <v>1166</v>
      </c>
      <c r="D976" s="194" t="s">
        <v>166</v>
      </c>
      <c r="E976" s="195" t="s">
        <v>1167</v>
      </c>
      <c r="F976" s="196" t="s">
        <v>1168</v>
      </c>
      <c r="G976" s="197" t="s">
        <v>185</v>
      </c>
      <c r="H976" s="198">
        <v>171</v>
      </c>
      <c r="I976" s="199"/>
      <c r="J976" s="200">
        <f>ROUND(I976*H976,2)</f>
        <v>0</v>
      </c>
      <c r="K976" s="196" t="s">
        <v>170</v>
      </c>
      <c r="L976" s="41"/>
      <c r="M976" s="201" t="s">
        <v>20</v>
      </c>
      <c r="N976" s="202" t="s">
        <v>44</v>
      </c>
      <c r="O976" s="66"/>
      <c r="P976" s="203">
        <f>O976*H976</f>
        <v>0</v>
      </c>
      <c r="Q976" s="203">
        <v>1.69354E-2</v>
      </c>
      <c r="R976" s="203">
        <f>Q976*H976</f>
        <v>2.8959533999999998</v>
      </c>
      <c r="S976" s="203">
        <v>0</v>
      </c>
      <c r="T976" s="204">
        <f>S976*H976</f>
        <v>0</v>
      </c>
      <c r="U976" s="36"/>
      <c r="V976" s="36"/>
      <c r="W976" s="36"/>
      <c r="X976" s="36"/>
      <c r="Y976" s="36"/>
      <c r="Z976" s="36"/>
      <c r="AA976" s="36"/>
      <c r="AB976" s="36"/>
      <c r="AC976" s="36"/>
      <c r="AD976" s="36"/>
      <c r="AE976" s="36"/>
      <c r="AR976" s="205" t="s">
        <v>275</v>
      </c>
      <c r="AT976" s="205" t="s">
        <v>166</v>
      </c>
      <c r="AU976" s="205" t="s">
        <v>82</v>
      </c>
      <c r="AY976" s="19" t="s">
        <v>163</v>
      </c>
      <c r="BE976" s="206">
        <f>IF(N976="základní",J976,0)</f>
        <v>0</v>
      </c>
      <c r="BF976" s="206">
        <f>IF(N976="snížená",J976,0)</f>
        <v>0</v>
      </c>
      <c r="BG976" s="206">
        <f>IF(N976="zákl. přenesená",J976,0)</f>
        <v>0</v>
      </c>
      <c r="BH976" s="206">
        <f>IF(N976="sníž. přenesená",J976,0)</f>
        <v>0</v>
      </c>
      <c r="BI976" s="206">
        <f>IF(N976="nulová",J976,0)</f>
        <v>0</v>
      </c>
      <c r="BJ976" s="19" t="s">
        <v>80</v>
      </c>
      <c r="BK976" s="206">
        <f>ROUND(I976*H976,2)</f>
        <v>0</v>
      </c>
      <c r="BL976" s="19" t="s">
        <v>275</v>
      </c>
      <c r="BM976" s="205" t="s">
        <v>1169</v>
      </c>
    </row>
    <row r="977" spans="1:65" s="2" customFormat="1" ht="97.5">
      <c r="A977" s="36"/>
      <c r="B977" s="37"/>
      <c r="C977" s="38"/>
      <c r="D977" s="209" t="s">
        <v>187</v>
      </c>
      <c r="E977" s="38"/>
      <c r="F977" s="240" t="s">
        <v>1161</v>
      </c>
      <c r="G977" s="38"/>
      <c r="H977" s="38"/>
      <c r="I977" s="117"/>
      <c r="J977" s="38"/>
      <c r="K977" s="38"/>
      <c r="L977" s="41"/>
      <c r="M977" s="241"/>
      <c r="N977" s="242"/>
      <c r="O977" s="66"/>
      <c r="P977" s="66"/>
      <c r="Q977" s="66"/>
      <c r="R977" s="66"/>
      <c r="S977" s="66"/>
      <c r="T977" s="67"/>
      <c r="U977" s="36"/>
      <c r="V977" s="36"/>
      <c r="W977" s="36"/>
      <c r="X977" s="36"/>
      <c r="Y977" s="36"/>
      <c r="Z977" s="36"/>
      <c r="AA977" s="36"/>
      <c r="AB977" s="36"/>
      <c r="AC977" s="36"/>
      <c r="AD977" s="36"/>
      <c r="AE977" s="36"/>
      <c r="AT977" s="19" t="s">
        <v>187</v>
      </c>
      <c r="AU977" s="19" t="s">
        <v>82</v>
      </c>
    </row>
    <row r="978" spans="1:65" s="13" customFormat="1" ht="11.25">
      <c r="B978" s="207"/>
      <c r="C978" s="208"/>
      <c r="D978" s="209" t="s">
        <v>173</v>
      </c>
      <c r="E978" s="210" t="s">
        <v>20</v>
      </c>
      <c r="F978" s="211" t="s">
        <v>176</v>
      </c>
      <c r="G978" s="208"/>
      <c r="H978" s="210" t="s">
        <v>20</v>
      </c>
      <c r="I978" s="212"/>
      <c r="J978" s="208"/>
      <c r="K978" s="208"/>
      <c r="L978" s="213"/>
      <c r="M978" s="214"/>
      <c r="N978" s="215"/>
      <c r="O978" s="215"/>
      <c r="P978" s="215"/>
      <c r="Q978" s="215"/>
      <c r="R978" s="215"/>
      <c r="S978" s="215"/>
      <c r="T978" s="216"/>
      <c r="AT978" s="217" t="s">
        <v>173</v>
      </c>
      <c r="AU978" s="217" t="s">
        <v>82</v>
      </c>
      <c r="AV978" s="13" t="s">
        <v>80</v>
      </c>
      <c r="AW978" s="13" t="s">
        <v>34</v>
      </c>
      <c r="AX978" s="13" t="s">
        <v>73</v>
      </c>
      <c r="AY978" s="217" t="s">
        <v>163</v>
      </c>
    </row>
    <row r="979" spans="1:65" s="14" customFormat="1" ht="11.25">
      <c r="B979" s="218"/>
      <c r="C979" s="219"/>
      <c r="D979" s="209" t="s">
        <v>173</v>
      </c>
      <c r="E979" s="220" t="s">
        <v>20</v>
      </c>
      <c r="F979" s="221" t="s">
        <v>458</v>
      </c>
      <c r="G979" s="219"/>
      <c r="H979" s="222">
        <v>171</v>
      </c>
      <c r="I979" s="223"/>
      <c r="J979" s="219"/>
      <c r="K979" s="219"/>
      <c r="L979" s="224"/>
      <c r="M979" s="225"/>
      <c r="N979" s="226"/>
      <c r="O979" s="226"/>
      <c r="P979" s="226"/>
      <c r="Q979" s="226"/>
      <c r="R979" s="226"/>
      <c r="S979" s="226"/>
      <c r="T979" s="227"/>
      <c r="AT979" s="228" t="s">
        <v>173</v>
      </c>
      <c r="AU979" s="228" t="s">
        <v>82</v>
      </c>
      <c r="AV979" s="14" t="s">
        <v>82</v>
      </c>
      <c r="AW979" s="14" t="s">
        <v>34</v>
      </c>
      <c r="AX979" s="14" t="s">
        <v>80</v>
      </c>
      <c r="AY979" s="228" t="s">
        <v>163</v>
      </c>
    </row>
    <row r="980" spans="1:65" s="2" customFormat="1" ht="30" customHeight="1">
      <c r="A980" s="36"/>
      <c r="B980" s="37"/>
      <c r="C980" s="194" t="s">
        <v>1170</v>
      </c>
      <c r="D980" s="194" t="s">
        <v>166</v>
      </c>
      <c r="E980" s="195" t="s">
        <v>1171</v>
      </c>
      <c r="F980" s="196" t="s">
        <v>1172</v>
      </c>
      <c r="G980" s="197" t="s">
        <v>185</v>
      </c>
      <c r="H980" s="198">
        <v>41.55</v>
      </c>
      <c r="I980" s="199"/>
      <c r="J980" s="200">
        <f>ROUND(I980*H980,2)</f>
        <v>0</v>
      </c>
      <c r="K980" s="196" t="s">
        <v>170</v>
      </c>
      <c r="L980" s="41"/>
      <c r="M980" s="201" t="s">
        <v>20</v>
      </c>
      <c r="N980" s="202" t="s">
        <v>44</v>
      </c>
      <c r="O980" s="66"/>
      <c r="P980" s="203">
        <f>O980*H980</f>
        <v>0</v>
      </c>
      <c r="Q980" s="203">
        <v>2.5050290900000001E-2</v>
      </c>
      <c r="R980" s="203">
        <f>Q980*H980</f>
        <v>1.040839586895</v>
      </c>
      <c r="S980" s="203">
        <v>0</v>
      </c>
      <c r="T980" s="204">
        <f>S980*H980</f>
        <v>0</v>
      </c>
      <c r="U980" s="36"/>
      <c r="V980" s="36"/>
      <c r="W980" s="36"/>
      <c r="X980" s="36"/>
      <c r="Y980" s="36"/>
      <c r="Z980" s="36"/>
      <c r="AA980" s="36"/>
      <c r="AB980" s="36"/>
      <c r="AC980" s="36"/>
      <c r="AD980" s="36"/>
      <c r="AE980" s="36"/>
      <c r="AR980" s="205" t="s">
        <v>275</v>
      </c>
      <c r="AT980" s="205" t="s">
        <v>166</v>
      </c>
      <c r="AU980" s="205" t="s">
        <v>82</v>
      </c>
      <c r="AY980" s="19" t="s">
        <v>163</v>
      </c>
      <c r="BE980" s="206">
        <f>IF(N980="základní",J980,0)</f>
        <v>0</v>
      </c>
      <c r="BF980" s="206">
        <f>IF(N980="snížená",J980,0)</f>
        <v>0</v>
      </c>
      <c r="BG980" s="206">
        <f>IF(N980="zákl. přenesená",J980,0)</f>
        <v>0</v>
      </c>
      <c r="BH980" s="206">
        <f>IF(N980="sníž. přenesená",J980,0)</f>
        <v>0</v>
      </c>
      <c r="BI980" s="206">
        <f>IF(N980="nulová",J980,0)</f>
        <v>0</v>
      </c>
      <c r="BJ980" s="19" t="s">
        <v>80</v>
      </c>
      <c r="BK980" s="206">
        <f>ROUND(I980*H980,2)</f>
        <v>0</v>
      </c>
      <c r="BL980" s="19" t="s">
        <v>275</v>
      </c>
      <c r="BM980" s="205" t="s">
        <v>1173</v>
      </c>
    </row>
    <row r="981" spans="1:65" s="2" customFormat="1" ht="97.5">
      <c r="A981" s="36"/>
      <c r="B981" s="37"/>
      <c r="C981" s="38"/>
      <c r="D981" s="209" t="s">
        <v>187</v>
      </c>
      <c r="E981" s="38"/>
      <c r="F981" s="240" t="s">
        <v>1161</v>
      </c>
      <c r="G981" s="38"/>
      <c r="H981" s="38"/>
      <c r="I981" s="117"/>
      <c r="J981" s="38"/>
      <c r="K981" s="38"/>
      <c r="L981" s="41"/>
      <c r="M981" s="241"/>
      <c r="N981" s="242"/>
      <c r="O981" s="66"/>
      <c r="P981" s="66"/>
      <c r="Q981" s="66"/>
      <c r="R981" s="66"/>
      <c r="S981" s="66"/>
      <c r="T981" s="67"/>
      <c r="U981" s="36"/>
      <c r="V981" s="36"/>
      <c r="W981" s="36"/>
      <c r="X981" s="36"/>
      <c r="Y981" s="36"/>
      <c r="Z981" s="36"/>
      <c r="AA981" s="36"/>
      <c r="AB981" s="36"/>
      <c r="AC981" s="36"/>
      <c r="AD981" s="36"/>
      <c r="AE981" s="36"/>
      <c r="AT981" s="19" t="s">
        <v>187</v>
      </c>
      <c r="AU981" s="19" t="s">
        <v>82</v>
      </c>
    </row>
    <row r="982" spans="1:65" s="13" customFormat="1" ht="11.25">
      <c r="B982" s="207"/>
      <c r="C982" s="208"/>
      <c r="D982" s="209" t="s">
        <v>173</v>
      </c>
      <c r="E982" s="210" t="s">
        <v>20</v>
      </c>
      <c r="F982" s="211" t="s">
        <v>1065</v>
      </c>
      <c r="G982" s="208"/>
      <c r="H982" s="210" t="s">
        <v>20</v>
      </c>
      <c r="I982" s="212"/>
      <c r="J982" s="208"/>
      <c r="K982" s="208"/>
      <c r="L982" s="213"/>
      <c r="M982" s="214"/>
      <c r="N982" s="215"/>
      <c r="O982" s="215"/>
      <c r="P982" s="215"/>
      <c r="Q982" s="215"/>
      <c r="R982" s="215"/>
      <c r="S982" s="215"/>
      <c r="T982" s="216"/>
      <c r="AT982" s="217" t="s">
        <v>173</v>
      </c>
      <c r="AU982" s="217" t="s">
        <v>82</v>
      </c>
      <c r="AV982" s="13" t="s">
        <v>80</v>
      </c>
      <c r="AW982" s="13" t="s">
        <v>34</v>
      </c>
      <c r="AX982" s="13" t="s">
        <v>73</v>
      </c>
      <c r="AY982" s="217" t="s">
        <v>163</v>
      </c>
    </row>
    <row r="983" spans="1:65" s="14" customFormat="1" ht="11.25">
      <c r="B983" s="218"/>
      <c r="C983" s="219"/>
      <c r="D983" s="209" t="s">
        <v>173</v>
      </c>
      <c r="E983" s="220" t="s">
        <v>20</v>
      </c>
      <c r="F983" s="221" t="s">
        <v>1174</v>
      </c>
      <c r="G983" s="219"/>
      <c r="H983" s="222">
        <v>19.39</v>
      </c>
      <c r="I983" s="223"/>
      <c r="J983" s="219"/>
      <c r="K983" s="219"/>
      <c r="L983" s="224"/>
      <c r="M983" s="225"/>
      <c r="N983" s="226"/>
      <c r="O983" s="226"/>
      <c r="P983" s="226"/>
      <c r="Q983" s="226"/>
      <c r="R983" s="226"/>
      <c r="S983" s="226"/>
      <c r="T983" s="227"/>
      <c r="AT983" s="228" t="s">
        <v>173</v>
      </c>
      <c r="AU983" s="228" t="s">
        <v>82</v>
      </c>
      <c r="AV983" s="14" t="s">
        <v>82</v>
      </c>
      <c r="AW983" s="14" t="s">
        <v>34</v>
      </c>
      <c r="AX983" s="14" t="s">
        <v>73</v>
      </c>
      <c r="AY983" s="228" t="s">
        <v>163</v>
      </c>
    </row>
    <row r="984" spans="1:65" s="14" customFormat="1" ht="11.25">
      <c r="B984" s="218"/>
      <c r="C984" s="219"/>
      <c r="D984" s="209" t="s">
        <v>173</v>
      </c>
      <c r="E984" s="220" t="s">
        <v>20</v>
      </c>
      <c r="F984" s="221" t="s">
        <v>1175</v>
      </c>
      <c r="G984" s="219"/>
      <c r="H984" s="222">
        <v>22.16</v>
      </c>
      <c r="I984" s="223"/>
      <c r="J984" s="219"/>
      <c r="K984" s="219"/>
      <c r="L984" s="224"/>
      <c r="M984" s="225"/>
      <c r="N984" s="226"/>
      <c r="O984" s="226"/>
      <c r="P984" s="226"/>
      <c r="Q984" s="226"/>
      <c r="R984" s="226"/>
      <c r="S984" s="226"/>
      <c r="T984" s="227"/>
      <c r="AT984" s="228" t="s">
        <v>173</v>
      </c>
      <c r="AU984" s="228" t="s">
        <v>82</v>
      </c>
      <c r="AV984" s="14" t="s">
        <v>82</v>
      </c>
      <c r="AW984" s="14" t="s">
        <v>34</v>
      </c>
      <c r="AX984" s="14" t="s">
        <v>73</v>
      </c>
      <c r="AY984" s="228" t="s">
        <v>163</v>
      </c>
    </row>
    <row r="985" spans="1:65" s="15" customFormat="1" ht="11.25">
      <c r="B985" s="229"/>
      <c r="C985" s="230"/>
      <c r="D985" s="209" t="s">
        <v>173</v>
      </c>
      <c r="E985" s="231" t="s">
        <v>20</v>
      </c>
      <c r="F985" s="232" t="s">
        <v>178</v>
      </c>
      <c r="G985" s="230"/>
      <c r="H985" s="233">
        <v>41.55</v>
      </c>
      <c r="I985" s="234"/>
      <c r="J985" s="230"/>
      <c r="K985" s="230"/>
      <c r="L985" s="235"/>
      <c r="M985" s="236"/>
      <c r="N985" s="237"/>
      <c r="O985" s="237"/>
      <c r="P985" s="237"/>
      <c r="Q985" s="237"/>
      <c r="R985" s="237"/>
      <c r="S985" s="237"/>
      <c r="T985" s="238"/>
      <c r="AT985" s="239" t="s">
        <v>173</v>
      </c>
      <c r="AU985" s="239" t="s">
        <v>82</v>
      </c>
      <c r="AV985" s="15" t="s">
        <v>171</v>
      </c>
      <c r="AW985" s="15" t="s">
        <v>34</v>
      </c>
      <c r="AX985" s="15" t="s">
        <v>80</v>
      </c>
      <c r="AY985" s="239" t="s">
        <v>163</v>
      </c>
    </row>
    <row r="986" spans="1:65" s="2" customFormat="1" ht="28.5" customHeight="1">
      <c r="A986" s="36"/>
      <c r="B986" s="37"/>
      <c r="C986" s="194" t="s">
        <v>1176</v>
      </c>
      <c r="D986" s="194" t="s">
        <v>166</v>
      </c>
      <c r="E986" s="195" t="s">
        <v>1177</v>
      </c>
      <c r="F986" s="196" t="s">
        <v>1178</v>
      </c>
      <c r="G986" s="197" t="s">
        <v>245</v>
      </c>
      <c r="H986" s="198">
        <v>130.84</v>
      </c>
      <c r="I986" s="199"/>
      <c r="J986" s="200">
        <f>ROUND(I986*H986,2)</f>
        <v>0</v>
      </c>
      <c r="K986" s="196" t="s">
        <v>20</v>
      </c>
      <c r="L986" s="41"/>
      <c r="M986" s="201" t="s">
        <v>20</v>
      </c>
      <c r="N986" s="202" t="s">
        <v>44</v>
      </c>
      <c r="O986" s="66"/>
      <c r="P986" s="203">
        <f>O986*H986</f>
        <v>0</v>
      </c>
      <c r="Q986" s="203">
        <v>2.5999999999999998E-4</v>
      </c>
      <c r="R986" s="203">
        <f>Q986*H986</f>
        <v>3.4018399999999997E-2</v>
      </c>
      <c r="S986" s="203">
        <v>0</v>
      </c>
      <c r="T986" s="204">
        <f>S986*H986</f>
        <v>0</v>
      </c>
      <c r="U986" s="36"/>
      <c r="V986" s="36"/>
      <c r="W986" s="36"/>
      <c r="X986" s="36"/>
      <c r="Y986" s="36"/>
      <c r="Z986" s="36"/>
      <c r="AA986" s="36"/>
      <c r="AB986" s="36"/>
      <c r="AC986" s="36"/>
      <c r="AD986" s="36"/>
      <c r="AE986" s="36"/>
      <c r="AR986" s="205" t="s">
        <v>275</v>
      </c>
      <c r="AT986" s="205" t="s">
        <v>166</v>
      </c>
      <c r="AU986" s="205" t="s">
        <v>82</v>
      </c>
      <c r="AY986" s="19" t="s">
        <v>163</v>
      </c>
      <c r="BE986" s="206">
        <f>IF(N986="základní",J986,0)</f>
        <v>0</v>
      </c>
      <c r="BF986" s="206">
        <f>IF(N986="snížená",J986,0)</f>
        <v>0</v>
      </c>
      <c r="BG986" s="206">
        <f>IF(N986="zákl. přenesená",J986,0)</f>
        <v>0</v>
      </c>
      <c r="BH986" s="206">
        <f>IF(N986="sníž. přenesená",J986,0)</f>
        <v>0</v>
      </c>
      <c r="BI986" s="206">
        <f>IF(N986="nulová",J986,0)</f>
        <v>0</v>
      </c>
      <c r="BJ986" s="19" t="s">
        <v>80</v>
      </c>
      <c r="BK986" s="206">
        <f>ROUND(I986*H986,2)</f>
        <v>0</v>
      </c>
      <c r="BL986" s="19" t="s">
        <v>275</v>
      </c>
      <c r="BM986" s="205" t="s">
        <v>1179</v>
      </c>
    </row>
    <row r="987" spans="1:65" s="13" customFormat="1" ht="11.25">
      <c r="B987" s="207"/>
      <c r="C987" s="208"/>
      <c r="D987" s="209" t="s">
        <v>173</v>
      </c>
      <c r="E987" s="210" t="s">
        <v>20</v>
      </c>
      <c r="F987" s="211" t="s">
        <v>316</v>
      </c>
      <c r="G987" s="208"/>
      <c r="H987" s="210" t="s">
        <v>20</v>
      </c>
      <c r="I987" s="212"/>
      <c r="J987" s="208"/>
      <c r="K987" s="208"/>
      <c r="L987" s="213"/>
      <c r="M987" s="214"/>
      <c r="N987" s="215"/>
      <c r="O987" s="215"/>
      <c r="P987" s="215"/>
      <c r="Q987" s="215"/>
      <c r="R987" s="215"/>
      <c r="S987" s="215"/>
      <c r="T987" s="216"/>
      <c r="AT987" s="217" t="s">
        <v>173</v>
      </c>
      <c r="AU987" s="217" t="s">
        <v>82</v>
      </c>
      <c r="AV987" s="13" t="s">
        <v>80</v>
      </c>
      <c r="AW987" s="13" t="s">
        <v>34</v>
      </c>
      <c r="AX987" s="13" t="s">
        <v>73</v>
      </c>
      <c r="AY987" s="217" t="s">
        <v>163</v>
      </c>
    </row>
    <row r="988" spans="1:65" s="14" customFormat="1" ht="11.25">
      <c r="B988" s="218"/>
      <c r="C988" s="219"/>
      <c r="D988" s="209" t="s">
        <v>173</v>
      </c>
      <c r="E988" s="220" t="s">
        <v>20</v>
      </c>
      <c r="F988" s="221" t="s">
        <v>1180</v>
      </c>
      <c r="G988" s="219"/>
      <c r="H988" s="222">
        <v>79.3</v>
      </c>
      <c r="I988" s="223"/>
      <c r="J988" s="219"/>
      <c r="K988" s="219"/>
      <c r="L988" s="224"/>
      <c r="M988" s="225"/>
      <c r="N988" s="226"/>
      <c r="O988" s="226"/>
      <c r="P988" s="226"/>
      <c r="Q988" s="226"/>
      <c r="R988" s="226"/>
      <c r="S988" s="226"/>
      <c r="T988" s="227"/>
      <c r="AT988" s="228" t="s">
        <v>173</v>
      </c>
      <c r="AU988" s="228" t="s">
        <v>82</v>
      </c>
      <c r="AV988" s="14" t="s">
        <v>82</v>
      </c>
      <c r="AW988" s="14" t="s">
        <v>34</v>
      </c>
      <c r="AX988" s="14" t="s">
        <v>73</v>
      </c>
      <c r="AY988" s="228" t="s">
        <v>163</v>
      </c>
    </row>
    <row r="989" spans="1:65" s="13" customFormat="1" ht="11.25">
      <c r="B989" s="207"/>
      <c r="C989" s="208"/>
      <c r="D989" s="209" t="s">
        <v>173</v>
      </c>
      <c r="E989" s="210" t="s">
        <v>20</v>
      </c>
      <c r="F989" s="211" t="s">
        <v>599</v>
      </c>
      <c r="G989" s="208"/>
      <c r="H989" s="210" t="s">
        <v>20</v>
      </c>
      <c r="I989" s="212"/>
      <c r="J989" s="208"/>
      <c r="K989" s="208"/>
      <c r="L989" s="213"/>
      <c r="M989" s="214"/>
      <c r="N989" s="215"/>
      <c r="O989" s="215"/>
      <c r="P989" s="215"/>
      <c r="Q989" s="215"/>
      <c r="R989" s="215"/>
      <c r="S989" s="215"/>
      <c r="T989" s="216"/>
      <c r="AT989" s="217" t="s">
        <v>173</v>
      </c>
      <c r="AU989" s="217" t="s">
        <v>82</v>
      </c>
      <c r="AV989" s="13" t="s">
        <v>80</v>
      </c>
      <c r="AW989" s="13" t="s">
        <v>34</v>
      </c>
      <c r="AX989" s="13" t="s">
        <v>73</v>
      </c>
      <c r="AY989" s="217" t="s">
        <v>163</v>
      </c>
    </row>
    <row r="990" spans="1:65" s="14" customFormat="1" ht="11.25">
      <c r="B990" s="218"/>
      <c r="C990" s="219"/>
      <c r="D990" s="209" t="s">
        <v>173</v>
      </c>
      <c r="E990" s="220" t="s">
        <v>20</v>
      </c>
      <c r="F990" s="221" t="s">
        <v>1181</v>
      </c>
      <c r="G990" s="219"/>
      <c r="H990" s="222">
        <v>16</v>
      </c>
      <c r="I990" s="223"/>
      <c r="J990" s="219"/>
      <c r="K990" s="219"/>
      <c r="L990" s="224"/>
      <c r="M990" s="225"/>
      <c r="N990" s="226"/>
      <c r="O990" s="226"/>
      <c r="P990" s="226"/>
      <c r="Q990" s="226"/>
      <c r="R990" s="226"/>
      <c r="S990" s="226"/>
      <c r="T990" s="227"/>
      <c r="AT990" s="228" t="s">
        <v>173</v>
      </c>
      <c r="AU990" s="228" t="s">
        <v>82</v>
      </c>
      <c r="AV990" s="14" t="s">
        <v>82</v>
      </c>
      <c r="AW990" s="14" t="s">
        <v>34</v>
      </c>
      <c r="AX990" s="14" t="s">
        <v>73</v>
      </c>
      <c r="AY990" s="228" t="s">
        <v>163</v>
      </c>
    </row>
    <row r="991" spans="1:65" s="14" customFormat="1" ht="11.25">
      <c r="B991" s="218"/>
      <c r="C991" s="219"/>
      <c r="D991" s="209" t="s">
        <v>173</v>
      </c>
      <c r="E991" s="220" t="s">
        <v>20</v>
      </c>
      <c r="F991" s="221" t="s">
        <v>1182</v>
      </c>
      <c r="G991" s="219"/>
      <c r="H991" s="222">
        <v>35.54</v>
      </c>
      <c r="I991" s="223"/>
      <c r="J991" s="219"/>
      <c r="K991" s="219"/>
      <c r="L991" s="224"/>
      <c r="M991" s="225"/>
      <c r="N991" s="226"/>
      <c r="O991" s="226"/>
      <c r="P991" s="226"/>
      <c r="Q991" s="226"/>
      <c r="R991" s="226"/>
      <c r="S991" s="226"/>
      <c r="T991" s="227"/>
      <c r="AT991" s="228" t="s">
        <v>173</v>
      </c>
      <c r="AU991" s="228" t="s">
        <v>82</v>
      </c>
      <c r="AV991" s="14" t="s">
        <v>82</v>
      </c>
      <c r="AW991" s="14" t="s">
        <v>34</v>
      </c>
      <c r="AX991" s="14" t="s">
        <v>73</v>
      </c>
      <c r="AY991" s="228" t="s">
        <v>163</v>
      </c>
    </row>
    <row r="992" spans="1:65" s="15" customFormat="1" ht="11.25">
      <c r="B992" s="229"/>
      <c r="C992" s="230"/>
      <c r="D992" s="209" t="s">
        <v>173</v>
      </c>
      <c r="E992" s="231" t="s">
        <v>20</v>
      </c>
      <c r="F992" s="232" t="s">
        <v>178</v>
      </c>
      <c r="G992" s="230"/>
      <c r="H992" s="233">
        <v>130.84</v>
      </c>
      <c r="I992" s="234"/>
      <c r="J992" s="230"/>
      <c r="K992" s="230"/>
      <c r="L992" s="235"/>
      <c r="M992" s="236"/>
      <c r="N992" s="237"/>
      <c r="O992" s="237"/>
      <c r="P992" s="237"/>
      <c r="Q992" s="237"/>
      <c r="R992" s="237"/>
      <c r="S992" s="237"/>
      <c r="T992" s="238"/>
      <c r="AT992" s="239" t="s">
        <v>173</v>
      </c>
      <c r="AU992" s="239" t="s">
        <v>82</v>
      </c>
      <c r="AV992" s="15" t="s">
        <v>171</v>
      </c>
      <c r="AW992" s="15" t="s">
        <v>34</v>
      </c>
      <c r="AX992" s="15" t="s">
        <v>80</v>
      </c>
      <c r="AY992" s="239" t="s">
        <v>163</v>
      </c>
    </row>
    <row r="993" spans="1:65" s="2" customFormat="1" ht="28.5" customHeight="1">
      <c r="A993" s="36"/>
      <c r="B993" s="37"/>
      <c r="C993" s="194" t="s">
        <v>1183</v>
      </c>
      <c r="D993" s="194" t="s">
        <v>166</v>
      </c>
      <c r="E993" s="195" t="s">
        <v>1184</v>
      </c>
      <c r="F993" s="196" t="s">
        <v>1185</v>
      </c>
      <c r="G993" s="197" t="s">
        <v>185</v>
      </c>
      <c r="H993" s="198">
        <v>281.85000000000002</v>
      </c>
      <c r="I993" s="199"/>
      <c r="J993" s="200">
        <f>ROUND(I993*H993,2)</f>
        <v>0</v>
      </c>
      <c r="K993" s="196" t="s">
        <v>170</v>
      </c>
      <c r="L993" s="41"/>
      <c r="M993" s="201" t="s">
        <v>20</v>
      </c>
      <c r="N993" s="202" t="s">
        <v>44</v>
      </c>
      <c r="O993" s="66"/>
      <c r="P993" s="203">
        <f>O993*H993</f>
        <v>0</v>
      </c>
      <c r="Q993" s="203">
        <v>1E-4</v>
      </c>
      <c r="R993" s="203">
        <f>Q993*H993</f>
        <v>2.8185000000000005E-2</v>
      </c>
      <c r="S993" s="203">
        <v>0</v>
      </c>
      <c r="T993" s="204">
        <f>S993*H993</f>
        <v>0</v>
      </c>
      <c r="U993" s="36"/>
      <c r="V993" s="36"/>
      <c r="W993" s="36"/>
      <c r="X993" s="36"/>
      <c r="Y993" s="36"/>
      <c r="Z993" s="36"/>
      <c r="AA993" s="36"/>
      <c r="AB993" s="36"/>
      <c r="AC993" s="36"/>
      <c r="AD993" s="36"/>
      <c r="AE993" s="36"/>
      <c r="AR993" s="205" t="s">
        <v>275</v>
      </c>
      <c r="AT993" s="205" t="s">
        <v>166</v>
      </c>
      <c r="AU993" s="205" t="s">
        <v>82</v>
      </c>
      <c r="AY993" s="19" t="s">
        <v>163</v>
      </c>
      <c r="BE993" s="206">
        <f>IF(N993="základní",J993,0)</f>
        <v>0</v>
      </c>
      <c r="BF993" s="206">
        <f>IF(N993="snížená",J993,0)</f>
        <v>0</v>
      </c>
      <c r="BG993" s="206">
        <f>IF(N993="zákl. přenesená",J993,0)</f>
        <v>0</v>
      </c>
      <c r="BH993" s="206">
        <f>IF(N993="sníž. přenesená",J993,0)</f>
        <v>0</v>
      </c>
      <c r="BI993" s="206">
        <f>IF(N993="nulová",J993,0)</f>
        <v>0</v>
      </c>
      <c r="BJ993" s="19" t="s">
        <v>80</v>
      </c>
      <c r="BK993" s="206">
        <f>ROUND(I993*H993,2)</f>
        <v>0</v>
      </c>
      <c r="BL993" s="19" t="s">
        <v>275</v>
      </c>
      <c r="BM993" s="205" t="s">
        <v>1186</v>
      </c>
    </row>
    <row r="994" spans="1:65" s="2" customFormat="1" ht="97.5">
      <c r="A994" s="36"/>
      <c r="B994" s="37"/>
      <c r="C994" s="38"/>
      <c r="D994" s="209" t="s">
        <v>187</v>
      </c>
      <c r="E994" s="38"/>
      <c r="F994" s="240" t="s">
        <v>1161</v>
      </c>
      <c r="G994" s="38"/>
      <c r="H994" s="38"/>
      <c r="I994" s="117"/>
      <c r="J994" s="38"/>
      <c r="K994" s="38"/>
      <c r="L994" s="41"/>
      <c r="M994" s="241"/>
      <c r="N994" s="242"/>
      <c r="O994" s="66"/>
      <c r="P994" s="66"/>
      <c r="Q994" s="66"/>
      <c r="R994" s="66"/>
      <c r="S994" s="66"/>
      <c r="T994" s="67"/>
      <c r="U994" s="36"/>
      <c r="V994" s="36"/>
      <c r="W994" s="36"/>
      <c r="X994" s="36"/>
      <c r="Y994" s="36"/>
      <c r="Z994" s="36"/>
      <c r="AA994" s="36"/>
      <c r="AB994" s="36"/>
      <c r="AC994" s="36"/>
      <c r="AD994" s="36"/>
      <c r="AE994" s="36"/>
      <c r="AT994" s="19" t="s">
        <v>187</v>
      </c>
      <c r="AU994" s="19" t="s">
        <v>82</v>
      </c>
    </row>
    <row r="995" spans="1:65" s="13" customFormat="1" ht="11.25">
      <c r="B995" s="207"/>
      <c r="C995" s="208"/>
      <c r="D995" s="209" t="s">
        <v>173</v>
      </c>
      <c r="E995" s="210" t="s">
        <v>20</v>
      </c>
      <c r="F995" s="211" t="s">
        <v>1187</v>
      </c>
      <c r="G995" s="208"/>
      <c r="H995" s="210" t="s">
        <v>20</v>
      </c>
      <c r="I995" s="212"/>
      <c r="J995" s="208"/>
      <c r="K995" s="208"/>
      <c r="L995" s="213"/>
      <c r="M995" s="214"/>
      <c r="N995" s="215"/>
      <c r="O995" s="215"/>
      <c r="P995" s="215"/>
      <c r="Q995" s="215"/>
      <c r="R995" s="215"/>
      <c r="S995" s="215"/>
      <c r="T995" s="216"/>
      <c r="AT995" s="217" t="s">
        <v>173</v>
      </c>
      <c r="AU995" s="217" t="s">
        <v>82</v>
      </c>
      <c r="AV995" s="13" t="s">
        <v>80</v>
      </c>
      <c r="AW995" s="13" t="s">
        <v>34</v>
      </c>
      <c r="AX995" s="13" t="s">
        <v>73</v>
      </c>
      <c r="AY995" s="217" t="s">
        <v>163</v>
      </c>
    </row>
    <row r="996" spans="1:65" s="14" customFormat="1" ht="11.25">
      <c r="B996" s="218"/>
      <c r="C996" s="219"/>
      <c r="D996" s="209" t="s">
        <v>173</v>
      </c>
      <c r="E996" s="220" t="s">
        <v>20</v>
      </c>
      <c r="F996" s="221" t="s">
        <v>1188</v>
      </c>
      <c r="G996" s="219"/>
      <c r="H996" s="222">
        <v>215.8</v>
      </c>
      <c r="I996" s="223"/>
      <c r="J996" s="219"/>
      <c r="K996" s="219"/>
      <c r="L996" s="224"/>
      <c r="M996" s="225"/>
      <c r="N996" s="226"/>
      <c r="O996" s="226"/>
      <c r="P996" s="226"/>
      <c r="Q996" s="226"/>
      <c r="R996" s="226"/>
      <c r="S996" s="226"/>
      <c r="T996" s="227"/>
      <c r="AT996" s="228" t="s">
        <v>173</v>
      </c>
      <c r="AU996" s="228" t="s">
        <v>82</v>
      </c>
      <c r="AV996" s="14" t="s">
        <v>82</v>
      </c>
      <c r="AW996" s="14" t="s">
        <v>34</v>
      </c>
      <c r="AX996" s="14" t="s">
        <v>73</v>
      </c>
      <c r="AY996" s="228" t="s">
        <v>163</v>
      </c>
    </row>
    <row r="997" spans="1:65" s="14" customFormat="1" ht="11.25">
      <c r="B997" s="218"/>
      <c r="C997" s="219"/>
      <c r="D997" s="209" t="s">
        <v>173</v>
      </c>
      <c r="E997" s="220" t="s">
        <v>20</v>
      </c>
      <c r="F997" s="221" t="s">
        <v>1189</v>
      </c>
      <c r="G997" s="219"/>
      <c r="H997" s="222">
        <v>24.5</v>
      </c>
      <c r="I997" s="223"/>
      <c r="J997" s="219"/>
      <c r="K997" s="219"/>
      <c r="L997" s="224"/>
      <c r="M997" s="225"/>
      <c r="N997" s="226"/>
      <c r="O997" s="226"/>
      <c r="P997" s="226"/>
      <c r="Q997" s="226"/>
      <c r="R997" s="226"/>
      <c r="S997" s="226"/>
      <c r="T997" s="227"/>
      <c r="AT997" s="228" t="s">
        <v>173</v>
      </c>
      <c r="AU997" s="228" t="s">
        <v>82</v>
      </c>
      <c r="AV997" s="14" t="s">
        <v>82</v>
      </c>
      <c r="AW997" s="14" t="s">
        <v>34</v>
      </c>
      <c r="AX997" s="14" t="s">
        <v>73</v>
      </c>
      <c r="AY997" s="228" t="s">
        <v>163</v>
      </c>
    </row>
    <row r="998" spans="1:65" s="14" customFormat="1" ht="11.25">
      <c r="B998" s="218"/>
      <c r="C998" s="219"/>
      <c r="D998" s="209" t="s">
        <v>173</v>
      </c>
      <c r="E998" s="220" t="s">
        <v>20</v>
      </c>
      <c r="F998" s="221" t="s">
        <v>1190</v>
      </c>
      <c r="G998" s="219"/>
      <c r="H998" s="222">
        <v>41.55</v>
      </c>
      <c r="I998" s="223"/>
      <c r="J998" s="219"/>
      <c r="K998" s="219"/>
      <c r="L998" s="224"/>
      <c r="M998" s="225"/>
      <c r="N998" s="226"/>
      <c r="O998" s="226"/>
      <c r="P998" s="226"/>
      <c r="Q998" s="226"/>
      <c r="R998" s="226"/>
      <c r="S998" s="226"/>
      <c r="T998" s="227"/>
      <c r="AT998" s="228" t="s">
        <v>173</v>
      </c>
      <c r="AU998" s="228" t="s">
        <v>82</v>
      </c>
      <c r="AV998" s="14" t="s">
        <v>82</v>
      </c>
      <c r="AW998" s="14" t="s">
        <v>34</v>
      </c>
      <c r="AX998" s="14" t="s">
        <v>73</v>
      </c>
      <c r="AY998" s="228" t="s">
        <v>163</v>
      </c>
    </row>
    <row r="999" spans="1:65" s="15" customFormat="1" ht="11.25">
      <c r="B999" s="229"/>
      <c r="C999" s="230"/>
      <c r="D999" s="209" t="s">
        <v>173</v>
      </c>
      <c r="E999" s="231" t="s">
        <v>20</v>
      </c>
      <c r="F999" s="232" t="s">
        <v>178</v>
      </c>
      <c r="G999" s="230"/>
      <c r="H999" s="233">
        <v>281.85000000000002</v>
      </c>
      <c r="I999" s="234"/>
      <c r="J999" s="230"/>
      <c r="K999" s="230"/>
      <c r="L999" s="235"/>
      <c r="M999" s="236"/>
      <c r="N999" s="237"/>
      <c r="O999" s="237"/>
      <c r="P999" s="237"/>
      <c r="Q999" s="237"/>
      <c r="R999" s="237"/>
      <c r="S999" s="237"/>
      <c r="T999" s="238"/>
      <c r="AT999" s="239" t="s">
        <v>173</v>
      </c>
      <c r="AU999" s="239" t="s">
        <v>82</v>
      </c>
      <c r="AV999" s="15" t="s">
        <v>171</v>
      </c>
      <c r="AW999" s="15" t="s">
        <v>34</v>
      </c>
      <c r="AX999" s="15" t="s">
        <v>80</v>
      </c>
      <c r="AY999" s="239" t="s">
        <v>163</v>
      </c>
    </row>
    <row r="1000" spans="1:65" s="2" customFormat="1" ht="30" customHeight="1">
      <c r="A1000" s="36"/>
      <c r="B1000" s="37"/>
      <c r="C1000" s="194" t="s">
        <v>1191</v>
      </c>
      <c r="D1000" s="194" t="s">
        <v>166</v>
      </c>
      <c r="E1000" s="195" t="s">
        <v>1192</v>
      </c>
      <c r="F1000" s="196" t="s">
        <v>1193</v>
      </c>
      <c r="G1000" s="197" t="s">
        <v>245</v>
      </c>
      <c r="H1000" s="198">
        <v>38</v>
      </c>
      <c r="I1000" s="199"/>
      <c r="J1000" s="200">
        <f>ROUND(I1000*H1000,2)</f>
        <v>0</v>
      </c>
      <c r="K1000" s="196" t="s">
        <v>170</v>
      </c>
      <c r="L1000" s="41"/>
      <c r="M1000" s="201" t="s">
        <v>20</v>
      </c>
      <c r="N1000" s="202" t="s">
        <v>44</v>
      </c>
      <c r="O1000" s="66"/>
      <c r="P1000" s="203">
        <f>O1000*H1000</f>
        <v>0</v>
      </c>
      <c r="Q1000" s="203">
        <v>4.3759999999999997E-3</v>
      </c>
      <c r="R1000" s="203">
        <f>Q1000*H1000</f>
        <v>0.16628799999999999</v>
      </c>
      <c r="S1000" s="203">
        <v>0</v>
      </c>
      <c r="T1000" s="204">
        <f>S1000*H1000</f>
        <v>0</v>
      </c>
      <c r="U1000" s="36"/>
      <c r="V1000" s="36"/>
      <c r="W1000" s="36"/>
      <c r="X1000" s="36"/>
      <c r="Y1000" s="36"/>
      <c r="Z1000" s="36"/>
      <c r="AA1000" s="36"/>
      <c r="AB1000" s="36"/>
      <c r="AC1000" s="36"/>
      <c r="AD1000" s="36"/>
      <c r="AE1000" s="36"/>
      <c r="AR1000" s="205" t="s">
        <v>275</v>
      </c>
      <c r="AT1000" s="205" t="s">
        <v>166</v>
      </c>
      <c r="AU1000" s="205" t="s">
        <v>82</v>
      </c>
      <c r="AY1000" s="19" t="s">
        <v>163</v>
      </c>
      <c r="BE1000" s="206">
        <f>IF(N1000="základní",J1000,0)</f>
        <v>0</v>
      </c>
      <c r="BF1000" s="206">
        <f>IF(N1000="snížená",J1000,0)</f>
        <v>0</v>
      </c>
      <c r="BG1000" s="206">
        <f>IF(N1000="zákl. přenesená",J1000,0)</f>
        <v>0</v>
      </c>
      <c r="BH1000" s="206">
        <f>IF(N1000="sníž. přenesená",J1000,0)</f>
        <v>0</v>
      </c>
      <c r="BI1000" s="206">
        <f>IF(N1000="nulová",J1000,0)</f>
        <v>0</v>
      </c>
      <c r="BJ1000" s="19" t="s">
        <v>80</v>
      </c>
      <c r="BK1000" s="206">
        <f>ROUND(I1000*H1000,2)</f>
        <v>0</v>
      </c>
      <c r="BL1000" s="19" t="s">
        <v>275</v>
      </c>
      <c r="BM1000" s="205" t="s">
        <v>1194</v>
      </c>
    </row>
    <row r="1001" spans="1:65" s="2" customFormat="1" ht="97.5">
      <c r="A1001" s="36"/>
      <c r="B1001" s="37"/>
      <c r="C1001" s="38"/>
      <c r="D1001" s="209" t="s">
        <v>187</v>
      </c>
      <c r="E1001" s="38"/>
      <c r="F1001" s="240" t="s">
        <v>1161</v>
      </c>
      <c r="G1001" s="38"/>
      <c r="H1001" s="38"/>
      <c r="I1001" s="117"/>
      <c r="J1001" s="38"/>
      <c r="K1001" s="38"/>
      <c r="L1001" s="41"/>
      <c r="M1001" s="241"/>
      <c r="N1001" s="242"/>
      <c r="O1001" s="66"/>
      <c r="P1001" s="66"/>
      <c r="Q1001" s="66"/>
      <c r="R1001" s="66"/>
      <c r="S1001" s="66"/>
      <c r="T1001" s="67"/>
      <c r="U1001" s="36"/>
      <c r="V1001" s="36"/>
      <c r="W1001" s="36"/>
      <c r="X1001" s="36"/>
      <c r="Y1001" s="36"/>
      <c r="Z1001" s="36"/>
      <c r="AA1001" s="36"/>
      <c r="AB1001" s="36"/>
      <c r="AC1001" s="36"/>
      <c r="AD1001" s="36"/>
      <c r="AE1001" s="36"/>
      <c r="AT1001" s="19" t="s">
        <v>187</v>
      </c>
      <c r="AU1001" s="19" t="s">
        <v>82</v>
      </c>
    </row>
    <row r="1002" spans="1:65" s="13" customFormat="1" ht="11.25">
      <c r="B1002" s="207"/>
      <c r="C1002" s="208"/>
      <c r="D1002" s="209" t="s">
        <v>173</v>
      </c>
      <c r="E1002" s="210" t="s">
        <v>20</v>
      </c>
      <c r="F1002" s="211" t="s">
        <v>499</v>
      </c>
      <c r="G1002" s="208"/>
      <c r="H1002" s="210" t="s">
        <v>20</v>
      </c>
      <c r="I1002" s="212"/>
      <c r="J1002" s="208"/>
      <c r="K1002" s="208"/>
      <c r="L1002" s="213"/>
      <c r="M1002" s="214"/>
      <c r="N1002" s="215"/>
      <c r="O1002" s="215"/>
      <c r="P1002" s="215"/>
      <c r="Q1002" s="215"/>
      <c r="R1002" s="215"/>
      <c r="S1002" s="215"/>
      <c r="T1002" s="216"/>
      <c r="AT1002" s="217" t="s">
        <v>173</v>
      </c>
      <c r="AU1002" s="217" t="s">
        <v>82</v>
      </c>
      <c r="AV1002" s="13" t="s">
        <v>80</v>
      </c>
      <c r="AW1002" s="13" t="s">
        <v>34</v>
      </c>
      <c r="AX1002" s="13" t="s">
        <v>73</v>
      </c>
      <c r="AY1002" s="217" t="s">
        <v>163</v>
      </c>
    </row>
    <row r="1003" spans="1:65" s="14" customFormat="1" ht="11.25">
      <c r="B1003" s="218"/>
      <c r="C1003" s="219"/>
      <c r="D1003" s="209" t="s">
        <v>173</v>
      </c>
      <c r="E1003" s="220" t="s">
        <v>20</v>
      </c>
      <c r="F1003" s="221" t="s">
        <v>1195</v>
      </c>
      <c r="G1003" s="219"/>
      <c r="H1003" s="222">
        <v>38</v>
      </c>
      <c r="I1003" s="223"/>
      <c r="J1003" s="219"/>
      <c r="K1003" s="219"/>
      <c r="L1003" s="224"/>
      <c r="M1003" s="225"/>
      <c r="N1003" s="226"/>
      <c r="O1003" s="226"/>
      <c r="P1003" s="226"/>
      <c r="Q1003" s="226"/>
      <c r="R1003" s="226"/>
      <c r="S1003" s="226"/>
      <c r="T1003" s="227"/>
      <c r="AT1003" s="228" t="s">
        <v>173</v>
      </c>
      <c r="AU1003" s="228" t="s">
        <v>82</v>
      </c>
      <c r="AV1003" s="14" t="s">
        <v>82</v>
      </c>
      <c r="AW1003" s="14" t="s">
        <v>34</v>
      </c>
      <c r="AX1003" s="14" t="s">
        <v>80</v>
      </c>
      <c r="AY1003" s="228" t="s">
        <v>163</v>
      </c>
    </row>
    <row r="1004" spans="1:65" s="2" customFormat="1" ht="31.5" customHeight="1">
      <c r="A1004" s="36"/>
      <c r="B1004" s="37"/>
      <c r="C1004" s="194" t="s">
        <v>1196</v>
      </c>
      <c r="D1004" s="194" t="s">
        <v>166</v>
      </c>
      <c r="E1004" s="195" t="s">
        <v>1197</v>
      </c>
      <c r="F1004" s="196" t="s">
        <v>1198</v>
      </c>
      <c r="G1004" s="197" t="s">
        <v>185</v>
      </c>
      <c r="H1004" s="198">
        <v>41.55</v>
      </c>
      <c r="I1004" s="199"/>
      <c r="J1004" s="200">
        <f>ROUND(I1004*H1004,2)</f>
        <v>0</v>
      </c>
      <c r="K1004" s="196" t="s">
        <v>170</v>
      </c>
      <c r="L1004" s="41"/>
      <c r="M1004" s="201" t="s">
        <v>20</v>
      </c>
      <c r="N1004" s="202" t="s">
        <v>44</v>
      </c>
      <c r="O1004" s="66"/>
      <c r="P1004" s="203">
        <f>O1004*H1004</f>
        <v>0</v>
      </c>
      <c r="Q1004" s="203">
        <v>0</v>
      </c>
      <c r="R1004" s="203">
        <f>Q1004*H1004</f>
        <v>0</v>
      </c>
      <c r="S1004" s="203">
        <v>0</v>
      </c>
      <c r="T1004" s="204">
        <f>S1004*H1004</f>
        <v>0</v>
      </c>
      <c r="U1004" s="36"/>
      <c r="V1004" s="36"/>
      <c r="W1004" s="36"/>
      <c r="X1004" s="36"/>
      <c r="Y1004" s="36"/>
      <c r="Z1004" s="36"/>
      <c r="AA1004" s="36"/>
      <c r="AB1004" s="36"/>
      <c r="AC1004" s="36"/>
      <c r="AD1004" s="36"/>
      <c r="AE1004" s="36"/>
      <c r="AR1004" s="205" t="s">
        <v>275</v>
      </c>
      <c r="AT1004" s="205" t="s">
        <v>166</v>
      </c>
      <c r="AU1004" s="205" t="s">
        <v>82</v>
      </c>
      <c r="AY1004" s="19" t="s">
        <v>163</v>
      </c>
      <c r="BE1004" s="206">
        <f>IF(N1004="základní",J1004,0)</f>
        <v>0</v>
      </c>
      <c r="BF1004" s="206">
        <f>IF(N1004="snížená",J1004,0)</f>
        <v>0</v>
      </c>
      <c r="BG1004" s="206">
        <f>IF(N1004="zákl. přenesená",J1004,0)</f>
        <v>0</v>
      </c>
      <c r="BH1004" s="206">
        <f>IF(N1004="sníž. přenesená",J1004,0)</f>
        <v>0</v>
      </c>
      <c r="BI1004" s="206">
        <f>IF(N1004="nulová",J1004,0)</f>
        <v>0</v>
      </c>
      <c r="BJ1004" s="19" t="s">
        <v>80</v>
      </c>
      <c r="BK1004" s="206">
        <f>ROUND(I1004*H1004,2)</f>
        <v>0</v>
      </c>
      <c r="BL1004" s="19" t="s">
        <v>275</v>
      </c>
      <c r="BM1004" s="205" t="s">
        <v>1199</v>
      </c>
    </row>
    <row r="1005" spans="1:65" s="2" customFormat="1" ht="97.5">
      <c r="A1005" s="36"/>
      <c r="B1005" s="37"/>
      <c r="C1005" s="38"/>
      <c r="D1005" s="209" t="s">
        <v>187</v>
      </c>
      <c r="E1005" s="38"/>
      <c r="F1005" s="240" t="s">
        <v>1161</v>
      </c>
      <c r="G1005" s="38"/>
      <c r="H1005" s="38"/>
      <c r="I1005" s="117"/>
      <c r="J1005" s="38"/>
      <c r="K1005" s="38"/>
      <c r="L1005" s="41"/>
      <c r="M1005" s="241"/>
      <c r="N1005" s="242"/>
      <c r="O1005" s="66"/>
      <c r="P1005" s="66"/>
      <c r="Q1005" s="66"/>
      <c r="R1005" s="66"/>
      <c r="S1005" s="66"/>
      <c r="T1005" s="67"/>
      <c r="U1005" s="36"/>
      <c r="V1005" s="36"/>
      <c r="W1005" s="36"/>
      <c r="X1005" s="36"/>
      <c r="Y1005" s="36"/>
      <c r="Z1005" s="36"/>
      <c r="AA1005" s="36"/>
      <c r="AB1005" s="36"/>
      <c r="AC1005" s="36"/>
      <c r="AD1005" s="36"/>
      <c r="AE1005" s="36"/>
      <c r="AT1005" s="19" t="s">
        <v>187</v>
      </c>
      <c r="AU1005" s="19" t="s">
        <v>82</v>
      </c>
    </row>
    <row r="1006" spans="1:65" s="13" customFormat="1" ht="11.25">
      <c r="B1006" s="207"/>
      <c r="C1006" s="208"/>
      <c r="D1006" s="209" t="s">
        <v>173</v>
      </c>
      <c r="E1006" s="210" t="s">
        <v>20</v>
      </c>
      <c r="F1006" s="211" t="s">
        <v>1065</v>
      </c>
      <c r="G1006" s="208"/>
      <c r="H1006" s="210" t="s">
        <v>20</v>
      </c>
      <c r="I1006" s="212"/>
      <c r="J1006" s="208"/>
      <c r="K1006" s="208"/>
      <c r="L1006" s="213"/>
      <c r="M1006" s="214"/>
      <c r="N1006" s="215"/>
      <c r="O1006" s="215"/>
      <c r="P1006" s="215"/>
      <c r="Q1006" s="215"/>
      <c r="R1006" s="215"/>
      <c r="S1006" s="215"/>
      <c r="T1006" s="216"/>
      <c r="AT1006" s="217" t="s">
        <v>173</v>
      </c>
      <c r="AU1006" s="217" t="s">
        <v>82</v>
      </c>
      <c r="AV1006" s="13" t="s">
        <v>80</v>
      </c>
      <c r="AW1006" s="13" t="s">
        <v>34</v>
      </c>
      <c r="AX1006" s="13" t="s">
        <v>73</v>
      </c>
      <c r="AY1006" s="217" t="s">
        <v>163</v>
      </c>
    </row>
    <row r="1007" spans="1:65" s="14" customFormat="1" ht="11.25">
      <c r="B1007" s="218"/>
      <c r="C1007" s="219"/>
      <c r="D1007" s="209" t="s">
        <v>173</v>
      </c>
      <c r="E1007" s="220" t="s">
        <v>20</v>
      </c>
      <c r="F1007" s="221" t="s">
        <v>1174</v>
      </c>
      <c r="G1007" s="219"/>
      <c r="H1007" s="222">
        <v>19.39</v>
      </c>
      <c r="I1007" s="223"/>
      <c r="J1007" s="219"/>
      <c r="K1007" s="219"/>
      <c r="L1007" s="224"/>
      <c r="M1007" s="225"/>
      <c r="N1007" s="226"/>
      <c r="O1007" s="226"/>
      <c r="P1007" s="226"/>
      <c r="Q1007" s="226"/>
      <c r="R1007" s="226"/>
      <c r="S1007" s="226"/>
      <c r="T1007" s="227"/>
      <c r="AT1007" s="228" t="s">
        <v>173</v>
      </c>
      <c r="AU1007" s="228" t="s">
        <v>82</v>
      </c>
      <c r="AV1007" s="14" t="s">
        <v>82</v>
      </c>
      <c r="AW1007" s="14" t="s">
        <v>34</v>
      </c>
      <c r="AX1007" s="14" t="s">
        <v>73</v>
      </c>
      <c r="AY1007" s="228" t="s">
        <v>163</v>
      </c>
    </row>
    <row r="1008" spans="1:65" s="14" customFormat="1" ht="11.25">
      <c r="B1008" s="218"/>
      <c r="C1008" s="219"/>
      <c r="D1008" s="209" t="s">
        <v>173</v>
      </c>
      <c r="E1008" s="220" t="s">
        <v>20</v>
      </c>
      <c r="F1008" s="221" t="s">
        <v>1175</v>
      </c>
      <c r="G1008" s="219"/>
      <c r="H1008" s="222">
        <v>22.16</v>
      </c>
      <c r="I1008" s="223"/>
      <c r="J1008" s="219"/>
      <c r="K1008" s="219"/>
      <c r="L1008" s="224"/>
      <c r="M1008" s="225"/>
      <c r="N1008" s="226"/>
      <c r="O1008" s="226"/>
      <c r="P1008" s="226"/>
      <c r="Q1008" s="226"/>
      <c r="R1008" s="226"/>
      <c r="S1008" s="226"/>
      <c r="T1008" s="227"/>
      <c r="AT1008" s="228" t="s">
        <v>173</v>
      </c>
      <c r="AU1008" s="228" t="s">
        <v>82</v>
      </c>
      <c r="AV1008" s="14" t="s">
        <v>82</v>
      </c>
      <c r="AW1008" s="14" t="s">
        <v>34</v>
      </c>
      <c r="AX1008" s="14" t="s">
        <v>73</v>
      </c>
      <c r="AY1008" s="228" t="s">
        <v>163</v>
      </c>
    </row>
    <row r="1009" spans="1:65" s="15" customFormat="1" ht="11.25">
      <c r="B1009" s="229"/>
      <c r="C1009" s="230"/>
      <c r="D1009" s="209" t="s">
        <v>173</v>
      </c>
      <c r="E1009" s="231" t="s">
        <v>20</v>
      </c>
      <c r="F1009" s="232" t="s">
        <v>178</v>
      </c>
      <c r="G1009" s="230"/>
      <c r="H1009" s="233">
        <v>41.55</v>
      </c>
      <c r="I1009" s="234"/>
      <c r="J1009" s="230"/>
      <c r="K1009" s="230"/>
      <c r="L1009" s="235"/>
      <c r="M1009" s="236"/>
      <c r="N1009" s="237"/>
      <c r="O1009" s="237"/>
      <c r="P1009" s="237"/>
      <c r="Q1009" s="237"/>
      <c r="R1009" s="237"/>
      <c r="S1009" s="237"/>
      <c r="T1009" s="238"/>
      <c r="AT1009" s="239" t="s">
        <v>173</v>
      </c>
      <c r="AU1009" s="239" t="s">
        <v>82</v>
      </c>
      <c r="AV1009" s="15" t="s">
        <v>171</v>
      </c>
      <c r="AW1009" s="15" t="s">
        <v>34</v>
      </c>
      <c r="AX1009" s="15" t="s">
        <v>80</v>
      </c>
      <c r="AY1009" s="239" t="s">
        <v>163</v>
      </c>
    </row>
    <row r="1010" spans="1:65" s="2" customFormat="1" ht="14.45" customHeight="1">
      <c r="A1010" s="36"/>
      <c r="B1010" s="37"/>
      <c r="C1010" s="243" t="s">
        <v>1200</v>
      </c>
      <c r="D1010" s="243" t="s">
        <v>214</v>
      </c>
      <c r="E1010" s="244" t="s">
        <v>1201</v>
      </c>
      <c r="F1010" s="245" t="s">
        <v>1202</v>
      </c>
      <c r="G1010" s="246" t="s">
        <v>185</v>
      </c>
      <c r="H1010" s="247">
        <v>45.704999999999998</v>
      </c>
      <c r="I1010" s="248"/>
      <c r="J1010" s="249">
        <f>ROUND(I1010*H1010,2)</f>
        <v>0</v>
      </c>
      <c r="K1010" s="245" t="s">
        <v>170</v>
      </c>
      <c r="L1010" s="250"/>
      <c r="M1010" s="251" t="s">
        <v>20</v>
      </c>
      <c r="N1010" s="252" t="s">
        <v>44</v>
      </c>
      <c r="O1010" s="66"/>
      <c r="P1010" s="203">
        <f>O1010*H1010</f>
        <v>0</v>
      </c>
      <c r="Q1010" s="203">
        <v>1.9000000000000001E-4</v>
      </c>
      <c r="R1010" s="203">
        <f>Q1010*H1010</f>
        <v>8.6839499999999993E-3</v>
      </c>
      <c r="S1010" s="203">
        <v>0</v>
      </c>
      <c r="T1010" s="204">
        <f>S1010*H1010</f>
        <v>0</v>
      </c>
      <c r="U1010" s="36"/>
      <c r="V1010" s="36"/>
      <c r="W1010" s="36"/>
      <c r="X1010" s="36"/>
      <c r="Y1010" s="36"/>
      <c r="Z1010" s="36"/>
      <c r="AA1010" s="36"/>
      <c r="AB1010" s="36"/>
      <c r="AC1010" s="36"/>
      <c r="AD1010" s="36"/>
      <c r="AE1010" s="36"/>
      <c r="AR1010" s="205" t="s">
        <v>373</v>
      </c>
      <c r="AT1010" s="205" t="s">
        <v>214</v>
      </c>
      <c r="AU1010" s="205" t="s">
        <v>82</v>
      </c>
      <c r="AY1010" s="19" t="s">
        <v>163</v>
      </c>
      <c r="BE1010" s="206">
        <f>IF(N1010="základní",J1010,0)</f>
        <v>0</v>
      </c>
      <c r="BF1010" s="206">
        <f>IF(N1010="snížená",J1010,0)</f>
        <v>0</v>
      </c>
      <c r="BG1010" s="206">
        <f>IF(N1010="zákl. přenesená",J1010,0)</f>
        <v>0</v>
      </c>
      <c r="BH1010" s="206">
        <f>IF(N1010="sníž. přenesená",J1010,0)</f>
        <v>0</v>
      </c>
      <c r="BI1010" s="206">
        <f>IF(N1010="nulová",J1010,0)</f>
        <v>0</v>
      </c>
      <c r="BJ1010" s="19" t="s">
        <v>80</v>
      </c>
      <c r="BK1010" s="206">
        <f>ROUND(I1010*H1010,2)</f>
        <v>0</v>
      </c>
      <c r="BL1010" s="19" t="s">
        <v>275</v>
      </c>
      <c r="BM1010" s="205" t="s">
        <v>1203</v>
      </c>
    </row>
    <row r="1011" spans="1:65" s="14" customFormat="1" ht="11.25">
      <c r="B1011" s="218"/>
      <c r="C1011" s="219"/>
      <c r="D1011" s="209" t="s">
        <v>173</v>
      </c>
      <c r="E1011" s="219"/>
      <c r="F1011" s="221" t="s">
        <v>1204</v>
      </c>
      <c r="G1011" s="219"/>
      <c r="H1011" s="222">
        <v>45.704999999999998</v>
      </c>
      <c r="I1011" s="223"/>
      <c r="J1011" s="219"/>
      <c r="K1011" s="219"/>
      <c r="L1011" s="224"/>
      <c r="M1011" s="225"/>
      <c r="N1011" s="226"/>
      <c r="O1011" s="226"/>
      <c r="P1011" s="226"/>
      <c r="Q1011" s="226"/>
      <c r="R1011" s="226"/>
      <c r="S1011" s="226"/>
      <c r="T1011" s="227"/>
      <c r="AT1011" s="228" t="s">
        <v>173</v>
      </c>
      <c r="AU1011" s="228" t="s">
        <v>82</v>
      </c>
      <c r="AV1011" s="14" t="s">
        <v>82</v>
      </c>
      <c r="AW1011" s="14" t="s">
        <v>4</v>
      </c>
      <c r="AX1011" s="14" t="s">
        <v>80</v>
      </c>
      <c r="AY1011" s="228" t="s">
        <v>163</v>
      </c>
    </row>
    <row r="1012" spans="1:65" s="2" customFormat="1" ht="28.5" customHeight="1">
      <c r="A1012" s="36"/>
      <c r="B1012" s="37"/>
      <c r="C1012" s="194" t="s">
        <v>1205</v>
      </c>
      <c r="D1012" s="194" t="s">
        <v>166</v>
      </c>
      <c r="E1012" s="195" t="s">
        <v>1206</v>
      </c>
      <c r="F1012" s="196" t="s">
        <v>1207</v>
      </c>
      <c r="G1012" s="197" t="s">
        <v>185</v>
      </c>
      <c r="H1012" s="198">
        <v>31.35</v>
      </c>
      <c r="I1012" s="199"/>
      <c r="J1012" s="200">
        <f>ROUND(I1012*H1012,2)</f>
        <v>0</v>
      </c>
      <c r="K1012" s="196" t="s">
        <v>170</v>
      </c>
      <c r="L1012" s="41"/>
      <c r="M1012" s="201" t="s">
        <v>20</v>
      </c>
      <c r="N1012" s="202" t="s">
        <v>44</v>
      </c>
      <c r="O1012" s="66"/>
      <c r="P1012" s="203">
        <f>O1012*H1012</f>
        <v>0</v>
      </c>
      <c r="Q1012" s="203">
        <v>0</v>
      </c>
      <c r="R1012" s="203">
        <f>Q1012*H1012</f>
        <v>0</v>
      </c>
      <c r="S1012" s="203">
        <v>0</v>
      </c>
      <c r="T1012" s="204">
        <f>S1012*H1012</f>
        <v>0</v>
      </c>
      <c r="U1012" s="36"/>
      <c r="V1012" s="36"/>
      <c r="W1012" s="36"/>
      <c r="X1012" s="36"/>
      <c r="Y1012" s="36"/>
      <c r="Z1012" s="36"/>
      <c r="AA1012" s="36"/>
      <c r="AB1012" s="36"/>
      <c r="AC1012" s="36"/>
      <c r="AD1012" s="36"/>
      <c r="AE1012" s="36"/>
      <c r="AR1012" s="205" t="s">
        <v>275</v>
      </c>
      <c r="AT1012" s="205" t="s">
        <v>166</v>
      </c>
      <c r="AU1012" s="205" t="s">
        <v>82</v>
      </c>
      <c r="AY1012" s="19" t="s">
        <v>163</v>
      </c>
      <c r="BE1012" s="206">
        <f>IF(N1012="základní",J1012,0)</f>
        <v>0</v>
      </c>
      <c r="BF1012" s="206">
        <f>IF(N1012="snížená",J1012,0)</f>
        <v>0</v>
      </c>
      <c r="BG1012" s="206">
        <f>IF(N1012="zákl. přenesená",J1012,0)</f>
        <v>0</v>
      </c>
      <c r="BH1012" s="206">
        <f>IF(N1012="sníž. přenesená",J1012,0)</f>
        <v>0</v>
      </c>
      <c r="BI1012" s="206">
        <f>IF(N1012="nulová",J1012,0)</f>
        <v>0</v>
      </c>
      <c r="BJ1012" s="19" t="s">
        <v>80</v>
      </c>
      <c r="BK1012" s="206">
        <f>ROUND(I1012*H1012,2)</f>
        <v>0</v>
      </c>
      <c r="BL1012" s="19" t="s">
        <v>275</v>
      </c>
      <c r="BM1012" s="205" t="s">
        <v>1208</v>
      </c>
    </row>
    <row r="1013" spans="1:65" s="2" customFormat="1" ht="97.5">
      <c r="A1013" s="36"/>
      <c r="B1013" s="37"/>
      <c r="C1013" s="38"/>
      <c r="D1013" s="209" t="s">
        <v>187</v>
      </c>
      <c r="E1013" s="38"/>
      <c r="F1013" s="240" t="s">
        <v>1161</v>
      </c>
      <c r="G1013" s="38"/>
      <c r="H1013" s="38"/>
      <c r="I1013" s="117"/>
      <c r="J1013" s="38"/>
      <c r="K1013" s="38"/>
      <c r="L1013" s="41"/>
      <c r="M1013" s="241"/>
      <c r="N1013" s="242"/>
      <c r="O1013" s="66"/>
      <c r="P1013" s="66"/>
      <c r="Q1013" s="66"/>
      <c r="R1013" s="66"/>
      <c r="S1013" s="66"/>
      <c r="T1013" s="67"/>
      <c r="U1013" s="36"/>
      <c r="V1013" s="36"/>
      <c r="W1013" s="36"/>
      <c r="X1013" s="36"/>
      <c r="Y1013" s="36"/>
      <c r="Z1013" s="36"/>
      <c r="AA1013" s="36"/>
      <c r="AB1013" s="36"/>
      <c r="AC1013" s="36"/>
      <c r="AD1013" s="36"/>
      <c r="AE1013" s="36"/>
      <c r="AT1013" s="19" t="s">
        <v>187</v>
      </c>
      <c r="AU1013" s="19" t="s">
        <v>82</v>
      </c>
    </row>
    <row r="1014" spans="1:65" s="13" customFormat="1" ht="11.25">
      <c r="B1014" s="207"/>
      <c r="C1014" s="208"/>
      <c r="D1014" s="209" t="s">
        <v>173</v>
      </c>
      <c r="E1014" s="210" t="s">
        <v>20</v>
      </c>
      <c r="F1014" s="211" t="s">
        <v>316</v>
      </c>
      <c r="G1014" s="208"/>
      <c r="H1014" s="210" t="s">
        <v>20</v>
      </c>
      <c r="I1014" s="212"/>
      <c r="J1014" s="208"/>
      <c r="K1014" s="208"/>
      <c r="L1014" s="213"/>
      <c r="M1014" s="214"/>
      <c r="N1014" s="215"/>
      <c r="O1014" s="215"/>
      <c r="P1014" s="215"/>
      <c r="Q1014" s="215"/>
      <c r="R1014" s="215"/>
      <c r="S1014" s="215"/>
      <c r="T1014" s="216"/>
      <c r="AT1014" s="217" t="s">
        <v>173</v>
      </c>
      <c r="AU1014" s="217" t="s">
        <v>82</v>
      </c>
      <c r="AV1014" s="13" t="s">
        <v>80</v>
      </c>
      <c r="AW1014" s="13" t="s">
        <v>34</v>
      </c>
      <c r="AX1014" s="13" t="s">
        <v>73</v>
      </c>
      <c r="AY1014" s="217" t="s">
        <v>163</v>
      </c>
    </row>
    <row r="1015" spans="1:65" s="14" customFormat="1" ht="11.25">
      <c r="B1015" s="218"/>
      <c r="C1015" s="219"/>
      <c r="D1015" s="209" t="s">
        <v>173</v>
      </c>
      <c r="E1015" s="220" t="s">
        <v>20</v>
      </c>
      <c r="F1015" s="221" t="s">
        <v>1209</v>
      </c>
      <c r="G1015" s="219"/>
      <c r="H1015" s="222">
        <v>31.35</v>
      </c>
      <c r="I1015" s="223"/>
      <c r="J1015" s="219"/>
      <c r="K1015" s="219"/>
      <c r="L1015" s="224"/>
      <c r="M1015" s="225"/>
      <c r="N1015" s="226"/>
      <c r="O1015" s="226"/>
      <c r="P1015" s="226"/>
      <c r="Q1015" s="226"/>
      <c r="R1015" s="226"/>
      <c r="S1015" s="226"/>
      <c r="T1015" s="227"/>
      <c r="AT1015" s="228" t="s">
        <v>173</v>
      </c>
      <c r="AU1015" s="228" t="s">
        <v>82</v>
      </c>
      <c r="AV1015" s="14" t="s">
        <v>82</v>
      </c>
      <c r="AW1015" s="14" t="s">
        <v>34</v>
      </c>
      <c r="AX1015" s="14" t="s">
        <v>73</v>
      </c>
      <c r="AY1015" s="228" t="s">
        <v>163</v>
      </c>
    </row>
    <row r="1016" spans="1:65" s="15" customFormat="1" ht="11.25">
      <c r="B1016" s="229"/>
      <c r="C1016" s="230"/>
      <c r="D1016" s="209" t="s">
        <v>173</v>
      </c>
      <c r="E1016" s="231" t="s">
        <v>20</v>
      </c>
      <c r="F1016" s="232" t="s">
        <v>178</v>
      </c>
      <c r="G1016" s="230"/>
      <c r="H1016" s="233">
        <v>31.35</v>
      </c>
      <c r="I1016" s="234"/>
      <c r="J1016" s="230"/>
      <c r="K1016" s="230"/>
      <c r="L1016" s="235"/>
      <c r="M1016" s="236"/>
      <c r="N1016" s="237"/>
      <c r="O1016" s="237"/>
      <c r="P1016" s="237"/>
      <c r="Q1016" s="237"/>
      <c r="R1016" s="237"/>
      <c r="S1016" s="237"/>
      <c r="T1016" s="238"/>
      <c r="AT1016" s="239" t="s">
        <v>173</v>
      </c>
      <c r="AU1016" s="239" t="s">
        <v>82</v>
      </c>
      <c r="AV1016" s="15" t="s">
        <v>171</v>
      </c>
      <c r="AW1016" s="15" t="s">
        <v>34</v>
      </c>
      <c r="AX1016" s="15" t="s">
        <v>80</v>
      </c>
      <c r="AY1016" s="239" t="s">
        <v>163</v>
      </c>
    </row>
    <row r="1017" spans="1:65" s="2" customFormat="1" ht="14.45" customHeight="1">
      <c r="A1017" s="36"/>
      <c r="B1017" s="37"/>
      <c r="C1017" s="243" t="s">
        <v>1210</v>
      </c>
      <c r="D1017" s="243" t="s">
        <v>214</v>
      </c>
      <c r="E1017" s="244" t="s">
        <v>1211</v>
      </c>
      <c r="F1017" s="245" t="s">
        <v>1212</v>
      </c>
      <c r="G1017" s="246" t="s">
        <v>185</v>
      </c>
      <c r="H1017" s="247">
        <v>34.484999999999999</v>
      </c>
      <c r="I1017" s="248"/>
      <c r="J1017" s="249">
        <f>ROUND(I1017*H1017,2)</f>
        <v>0</v>
      </c>
      <c r="K1017" s="245" t="s">
        <v>170</v>
      </c>
      <c r="L1017" s="250"/>
      <c r="M1017" s="251" t="s">
        <v>20</v>
      </c>
      <c r="N1017" s="252" t="s">
        <v>44</v>
      </c>
      <c r="O1017" s="66"/>
      <c r="P1017" s="203">
        <f>O1017*H1017</f>
        <v>0</v>
      </c>
      <c r="Q1017" s="203">
        <v>5.0000000000000001E-3</v>
      </c>
      <c r="R1017" s="203">
        <f>Q1017*H1017</f>
        <v>0.17242499999999999</v>
      </c>
      <c r="S1017" s="203">
        <v>0</v>
      </c>
      <c r="T1017" s="204">
        <f>S1017*H1017</f>
        <v>0</v>
      </c>
      <c r="U1017" s="36"/>
      <c r="V1017" s="36"/>
      <c r="W1017" s="36"/>
      <c r="X1017" s="36"/>
      <c r="Y1017" s="36"/>
      <c r="Z1017" s="36"/>
      <c r="AA1017" s="36"/>
      <c r="AB1017" s="36"/>
      <c r="AC1017" s="36"/>
      <c r="AD1017" s="36"/>
      <c r="AE1017" s="36"/>
      <c r="AR1017" s="205" t="s">
        <v>373</v>
      </c>
      <c r="AT1017" s="205" t="s">
        <v>214</v>
      </c>
      <c r="AU1017" s="205" t="s">
        <v>82</v>
      </c>
      <c r="AY1017" s="19" t="s">
        <v>163</v>
      </c>
      <c r="BE1017" s="206">
        <f>IF(N1017="základní",J1017,0)</f>
        <v>0</v>
      </c>
      <c r="BF1017" s="206">
        <f>IF(N1017="snížená",J1017,0)</f>
        <v>0</v>
      </c>
      <c r="BG1017" s="206">
        <f>IF(N1017="zákl. přenesená",J1017,0)</f>
        <v>0</v>
      </c>
      <c r="BH1017" s="206">
        <f>IF(N1017="sníž. přenesená",J1017,0)</f>
        <v>0</v>
      </c>
      <c r="BI1017" s="206">
        <f>IF(N1017="nulová",J1017,0)</f>
        <v>0</v>
      </c>
      <c r="BJ1017" s="19" t="s">
        <v>80</v>
      </c>
      <c r="BK1017" s="206">
        <f>ROUND(I1017*H1017,2)</f>
        <v>0</v>
      </c>
      <c r="BL1017" s="19" t="s">
        <v>275</v>
      </c>
      <c r="BM1017" s="205" t="s">
        <v>1213</v>
      </c>
    </row>
    <row r="1018" spans="1:65" s="14" customFormat="1" ht="11.25">
      <c r="B1018" s="218"/>
      <c r="C1018" s="219"/>
      <c r="D1018" s="209" t="s">
        <v>173</v>
      </c>
      <c r="E1018" s="219"/>
      <c r="F1018" s="221" t="s">
        <v>1214</v>
      </c>
      <c r="G1018" s="219"/>
      <c r="H1018" s="222">
        <v>34.484999999999999</v>
      </c>
      <c r="I1018" s="223"/>
      <c r="J1018" s="219"/>
      <c r="K1018" s="219"/>
      <c r="L1018" s="224"/>
      <c r="M1018" s="225"/>
      <c r="N1018" s="226"/>
      <c r="O1018" s="226"/>
      <c r="P1018" s="226"/>
      <c r="Q1018" s="226"/>
      <c r="R1018" s="226"/>
      <c r="S1018" s="226"/>
      <c r="T1018" s="227"/>
      <c r="AT1018" s="228" t="s">
        <v>173</v>
      </c>
      <c r="AU1018" s="228" t="s">
        <v>82</v>
      </c>
      <c r="AV1018" s="14" t="s">
        <v>82</v>
      </c>
      <c r="AW1018" s="14" t="s">
        <v>4</v>
      </c>
      <c r="AX1018" s="14" t="s">
        <v>80</v>
      </c>
      <c r="AY1018" s="228" t="s">
        <v>163</v>
      </c>
    </row>
    <row r="1019" spans="1:65" s="2" customFormat="1" ht="14.45" customHeight="1">
      <c r="A1019" s="36"/>
      <c r="B1019" s="37"/>
      <c r="C1019" s="194" t="s">
        <v>1215</v>
      </c>
      <c r="D1019" s="194" t="s">
        <v>166</v>
      </c>
      <c r="E1019" s="195" t="s">
        <v>1216</v>
      </c>
      <c r="F1019" s="196" t="s">
        <v>1217</v>
      </c>
      <c r="G1019" s="197" t="s">
        <v>185</v>
      </c>
      <c r="H1019" s="198">
        <v>31.35</v>
      </c>
      <c r="I1019" s="199"/>
      <c r="J1019" s="200">
        <f>ROUND(I1019*H1019,2)</f>
        <v>0</v>
      </c>
      <c r="K1019" s="196" t="s">
        <v>170</v>
      </c>
      <c r="L1019" s="41"/>
      <c r="M1019" s="201" t="s">
        <v>20</v>
      </c>
      <c r="N1019" s="202" t="s">
        <v>44</v>
      </c>
      <c r="O1019" s="66"/>
      <c r="P1019" s="203">
        <f>O1019*H1019</f>
        <v>0</v>
      </c>
      <c r="Q1019" s="203">
        <v>0</v>
      </c>
      <c r="R1019" s="203">
        <f>Q1019*H1019</f>
        <v>0</v>
      </c>
      <c r="S1019" s="203">
        <v>0</v>
      </c>
      <c r="T1019" s="204">
        <f>S1019*H1019</f>
        <v>0</v>
      </c>
      <c r="U1019" s="36"/>
      <c r="V1019" s="36"/>
      <c r="W1019" s="36"/>
      <c r="X1019" s="36"/>
      <c r="Y1019" s="36"/>
      <c r="Z1019" s="36"/>
      <c r="AA1019" s="36"/>
      <c r="AB1019" s="36"/>
      <c r="AC1019" s="36"/>
      <c r="AD1019" s="36"/>
      <c r="AE1019" s="36"/>
      <c r="AR1019" s="205" t="s">
        <v>275</v>
      </c>
      <c r="AT1019" s="205" t="s">
        <v>166</v>
      </c>
      <c r="AU1019" s="205" t="s">
        <v>82</v>
      </c>
      <c r="AY1019" s="19" t="s">
        <v>163</v>
      </c>
      <c r="BE1019" s="206">
        <f>IF(N1019="základní",J1019,0)</f>
        <v>0</v>
      </c>
      <c r="BF1019" s="206">
        <f>IF(N1019="snížená",J1019,0)</f>
        <v>0</v>
      </c>
      <c r="BG1019" s="206">
        <f>IF(N1019="zákl. přenesená",J1019,0)</f>
        <v>0</v>
      </c>
      <c r="BH1019" s="206">
        <f>IF(N1019="sníž. přenesená",J1019,0)</f>
        <v>0</v>
      </c>
      <c r="BI1019" s="206">
        <f>IF(N1019="nulová",J1019,0)</f>
        <v>0</v>
      </c>
      <c r="BJ1019" s="19" t="s">
        <v>80</v>
      </c>
      <c r="BK1019" s="206">
        <f>ROUND(I1019*H1019,2)</f>
        <v>0</v>
      </c>
      <c r="BL1019" s="19" t="s">
        <v>275</v>
      </c>
      <c r="BM1019" s="205" t="s">
        <v>1218</v>
      </c>
    </row>
    <row r="1020" spans="1:65" s="2" customFormat="1" ht="97.5">
      <c r="A1020" s="36"/>
      <c r="B1020" s="37"/>
      <c r="C1020" s="38"/>
      <c r="D1020" s="209" t="s">
        <v>187</v>
      </c>
      <c r="E1020" s="38"/>
      <c r="F1020" s="240" t="s">
        <v>1161</v>
      </c>
      <c r="G1020" s="38"/>
      <c r="H1020" s="38"/>
      <c r="I1020" s="117"/>
      <c r="J1020" s="38"/>
      <c r="K1020" s="38"/>
      <c r="L1020" s="41"/>
      <c r="M1020" s="241"/>
      <c r="N1020" s="242"/>
      <c r="O1020" s="66"/>
      <c r="P1020" s="66"/>
      <c r="Q1020" s="66"/>
      <c r="R1020" s="66"/>
      <c r="S1020" s="66"/>
      <c r="T1020" s="67"/>
      <c r="U1020" s="36"/>
      <c r="V1020" s="36"/>
      <c r="W1020" s="36"/>
      <c r="X1020" s="36"/>
      <c r="Y1020" s="36"/>
      <c r="Z1020" s="36"/>
      <c r="AA1020" s="36"/>
      <c r="AB1020" s="36"/>
      <c r="AC1020" s="36"/>
      <c r="AD1020" s="36"/>
      <c r="AE1020" s="36"/>
      <c r="AT1020" s="19" t="s">
        <v>187</v>
      </c>
      <c r="AU1020" s="19" t="s">
        <v>82</v>
      </c>
    </row>
    <row r="1021" spans="1:65" s="13" customFormat="1" ht="11.25">
      <c r="B1021" s="207"/>
      <c r="C1021" s="208"/>
      <c r="D1021" s="209" t="s">
        <v>173</v>
      </c>
      <c r="E1021" s="210" t="s">
        <v>20</v>
      </c>
      <c r="F1021" s="211" t="s">
        <v>316</v>
      </c>
      <c r="G1021" s="208"/>
      <c r="H1021" s="210" t="s">
        <v>20</v>
      </c>
      <c r="I1021" s="212"/>
      <c r="J1021" s="208"/>
      <c r="K1021" s="208"/>
      <c r="L1021" s="213"/>
      <c r="M1021" s="214"/>
      <c r="N1021" s="215"/>
      <c r="O1021" s="215"/>
      <c r="P1021" s="215"/>
      <c r="Q1021" s="215"/>
      <c r="R1021" s="215"/>
      <c r="S1021" s="215"/>
      <c r="T1021" s="216"/>
      <c r="AT1021" s="217" t="s">
        <v>173</v>
      </c>
      <c r="AU1021" s="217" t="s">
        <v>82</v>
      </c>
      <c r="AV1021" s="13" t="s">
        <v>80</v>
      </c>
      <c r="AW1021" s="13" t="s">
        <v>34</v>
      </c>
      <c r="AX1021" s="13" t="s">
        <v>73</v>
      </c>
      <c r="AY1021" s="217" t="s">
        <v>163</v>
      </c>
    </row>
    <row r="1022" spans="1:65" s="14" customFormat="1" ht="11.25">
      <c r="B1022" s="218"/>
      <c r="C1022" s="219"/>
      <c r="D1022" s="209" t="s">
        <v>173</v>
      </c>
      <c r="E1022" s="220" t="s">
        <v>20</v>
      </c>
      <c r="F1022" s="221" t="s">
        <v>1209</v>
      </c>
      <c r="G1022" s="219"/>
      <c r="H1022" s="222">
        <v>31.35</v>
      </c>
      <c r="I1022" s="223"/>
      <c r="J1022" s="219"/>
      <c r="K1022" s="219"/>
      <c r="L1022" s="224"/>
      <c r="M1022" s="225"/>
      <c r="N1022" s="226"/>
      <c r="O1022" s="226"/>
      <c r="P1022" s="226"/>
      <c r="Q1022" s="226"/>
      <c r="R1022" s="226"/>
      <c r="S1022" s="226"/>
      <c r="T1022" s="227"/>
      <c r="AT1022" s="228" t="s">
        <v>173</v>
      </c>
      <c r="AU1022" s="228" t="s">
        <v>82</v>
      </c>
      <c r="AV1022" s="14" t="s">
        <v>82</v>
      </c>
      <c r="AW1022" s="14" t="s">
        <v>34</v>
      </c>
      <c r="AX1022" s="14" t="s">
        <v>80</v>
      </c>
      <c r="AY1022" s="228" t="s">
        <v>163</v>
      </c>
    </row>
    <row r="1023" spans="1:65" s="2" customFormat="1" ht="14.45" customHeight="1">
      <c r="A1023" s="36"/>
      <c r="B1023" s="37"/>
      <c r="C1023" s="194" t="s">
        <v>1219</v>
      </c>
      <c r="D1023" s="194" t="s">
        <v>166</v>
      </c>
      <c r="E1023" s="195" t="s">
        <v>1220</v>
      </c>
      <c r="F1023" s="196" t="s">
        <v>1221</v>
      </c>
      <c r="G1023" s="197" t="s">
        <v>185</v>
      </c>
      <c r="H1023" s="198">
        <v>21.184999999999999</v>
      </c>
      <c r="I1023" s="199"/>
      <c r="J1023" s="200">
        <f>ROUND(I1023*H1023,2)</f>
        <v>0</v>
      </c>
      <c r="K1023" s="196" t="s">
        <v>170</v>
      </c>
      <c r="L1023" s="41"/>
      <c r="M1023" s="201" t="s">
        <v>20</v>
      </c>
      <c r="N1023" s="202" t="s">
        <v>44</v>
      </c>
      <c r="O1023" s="66"/>
      <c r="P1023" s="203">
        <f>O1023*H1023</f>
        <v>0</v>
      </c>
      <c r="Q1023" s="203">
        <v>1.6119999999999999E-3</v>
      </c>
      <c r="R1023" s="203">
        <f>Q1023*H1023</f>
        <v>3.4150219999999995E-2</v>
      </c>
      <c r="S1023" s="203">
        <v>0</v>
      </c>
      <c r="T1023" s="204">
        <f>S1023*H1023</f>
        <v>0</v>
      </c>
      <c r="U1023" s="36"/>
      <c r="V1023" s="36"/>
      <c r="W1023" s="36"/>
      <c r="X1023" s="36"/>
      <c r="Y1023" s="36"/>
      <c r="Z1023" s="36"/>
      <c r="AA1023" s="36"/>
      <c r="AB1023" s="36"/>
      <c r="AC1023" s="36"/>
      <c r="AD1023" s="36"/>
      <c r="AE1023" s="36"/>
      <c r="AR1023" s="205" t="s">
        <v>275</v>
      </c>
      <c r="AT1023" s="205" t="s">
        <v>166</v>
      </c>
      <c r="AU1023" s="205" t="s">
        <v>82</v>
      </c>
      <c r="AY1023" s="19" t="s">
        <v>163</v>
      </c>
      <c r="BE1023" s="206">
        <f>IF(N1023="základní",J1023,0)</f>
        <v>0</v>
      </c>
      <c r="BF1023" s="206">
        <f>IF(N1023="snížená",J1023,0)</f>
        <v>0</v>
      </c>
      <c r="BG1023" s="206">
        <f>IF(N1023="zákl. přenesená",J1023,0)</f>
        <v>0</v>
      </c>
      <c r="BH1023" s="206">
        <f>IF(N1023="sníž. přenesená",J1023,0)</f>
        <v>0</v>
      </c>
      <c r="BI1023" s="206">
        <f>IF(N1023="nulová",J1023,0)</f>
        <v>0</v>
      </c>
      <c r="BJ1023" s="19" t="s">
        <v>80</v>
      </c>
      <c r="BK1023" s="206">
        <f>ROUND(I1023*H1023,2)</f>
        <v>0</v>
      </c>
      <c r="BL1023" s="19" t="s">
        <v>275</v>
      </c>
      <c r="BM1023" s="205" t="s">
        <v>1222</v>
      </c>
    </row>
    <row r="1024" spans="1:65" s="2" customFormat="1" ht="97.5">
      <c r="A1024" s="36"/>
      <c r="B1024" s="37"/>
      <c r="C1024" s="38"/>
      <c r="D1024" s="209" t="s">
        <v>187</v>
      </c>
      <c r="E1024" s="38"/>
      <c r="F1024" s="240" t="s">
        <v>1161</v>
      </c>
      <c r="G1024" s="38"/>
      <c r="H1024" s="38"/>
      <c r="I1024" s="117"/>
      <c r="J1024" s="38"/>
      <c r="K1024" s="38"/>
      <c r="L1024" s="41"/>
      <c r="M1024" s="241"/>
      <c r="N1024" s="242"/>
      <c r="O1024" s="66"/>
      <c r="P1024" s="66"/>
      <c r="Q1024" s="66"/>
      <c r="R1024" s="66"/>
      <c r="S1024" s="66"/>
      <c r="T1024" s="67"/>
      <c r="U1024" s="36"/>
      <c r="V1024" s="36"/>
      <c r="W1024" s="36"/>
      <c r="X1024" s="36"/>
      <c r="Y1024" s="36"/>
      <c r="Z1024" s="36"/>
      <c r="AA1024" s="36"/>
      <c r="AB1024" s="36"/>
      <c r="AC1024" s="36"/>
      <c r="AD1024" s="36"/>
      <c r="AE1024" s="36"/>
      <c r="AT1024" s="19" t="s">
        <v>187</v>
      </c>
      <c r="AU1024" s="19" t="s">
        <v>82</v>
      </c>
    </row>
    <row r="1025" spans="1:65" s="13" customFormat="1" ht="11.25">
      <c r="B1025" s="207"/>
      <c r="C1025" s="208"/>
      <c r="D1025" s="209" t="s">
        <v>173</v>
      </c>
      <c r="E1025" s="210" t="s">
        <v>20</v>
      </c>
      <c r="F1025" s="211" t="s">
        <v>316</v>
      </c>
      <c r="G1025" s="208"/>
      <c r="H1025" s="210" t="s">
        <v>20</v>
      </c>
      <c r="I1025" s="212"/>
      <c r="J1025" s="208"/>
      <c r="K1025" s="208"/>
      <c r="L1025" s="213"/>
      <c r="M1025" s="214"/>
      <c r="N1025" s="215"/>
      <c r="O1025" s="215"/>
      <c r="P1025" s="215"/>
      <c r="Q1025" s="215"/>
      <c r="R1025" s="215"/>
      <c r="S1025" s="215"/>
      <c r="T1025" s="216"/>
      <c r="AT1025" s="217" t="s">
        <v>173</v>
      </c>
      <c r="AU1025" s="217" t="s">
        <v>82</v>
      </c>
      <c r="AV1025" s="13" t="s">
        <v>80</v>
      </c>
      <c r="AW1025" s="13" t="s">
        <v>34</v>
      </c>
      <c r="AX1025" s="13" t="s">
        <v>73</v>
      </c>
      <c r="AY1025" s="217" t="s">
        <v>163</v>
      </c>
    </row>
    <row r="1026" spans="1:65" s="13" customFormat="1" ht="11.25">
      <c r="B1026" s="207"/>
      <c r="C1026" s="208"/>
      <c r="D1026" s="209" t="s">
        <v>173</v>
      </c>
      <c r="E1026" s="210" t="s">
        <v>20</v>
      </c>
      <c r="F1026" s="211" t="s">
        <v>1223</v>
      </c>
      <c r="G1026" s="208"/>
      <c r="H1026" s="210" t="s">
        <v>20</v>
      </c>
      <c r="I1026" s="212"/>
      <c r="J1026" s="208"/>
      <c r="K1026" s="208"/>
      <c r="L1026" s="213"/>
      <c r="M1026" s="214"/>
      <c r="N1026" s="215"/>
      <c r="O1026" s="215"/>
      <c r="P1026" s="215"/>
      <c r="Q1026" s="215"/>
      <c r="R1026" s="215"/>
      <c r="S1026" s="215"/>
      <c r="T1026" s="216"/>
      <c r="AT1026" s="217" t="s">
        <v>173</v>
      </c>
      <c r="AU1026" s="217" t="s">
        <v>82</v>
      </c>
      <c r="AV1026" s="13" t="s">
        <v>80</v>
      </c>
      <c r="AW1026" s="13" t="s">
        <v>34</v>
      </c>
      <c r="AX1026" s="13" t="s">
        <v>73</v>
      </c>
      <c r="AY1026" s="217" t="s">
        <v>163</v>
      </c>
    </row>
    <row r="1027" spans="1:65" s="14" customFormat="1" ht="11.25">
      <c r="B1027" s="218"/>
      <c r="C1027" s="219"/>
      <c r="D1027" s="209" t="s">
        <v>173</v>
      </c>
      <c r="E1027" s="220" t="s">
        <v>20</v>
      </c>
      <c r="F1027" s="221" t="s">
        <v>1224</v>
      </c>
      <c r="G1027" s="219"/>
      <c r="H1027" s="222">
        <v>21.184999999999999</v>
      </c>
      <c r="I1027" s="223"/>
      <c r="J1027" s="219"/>
      <c r="K1027" s="219"/>
      <c r="L1027" s="224"/>
      <c r="M1027" s="225"/>
      <c r="N1027" s="226"/>
      <c r="O1027" s="226"/>
      <c r="P1027" s="226"/>
      <c r="Q1027" s="226"/>
      <c r="R1027" s="226"/>
      <c r="S1027" s="226"/>
      <c r="T1027" s="227"/>
      <c r="AT1027" s="228" t="s">
        <v>173</v>
      </c>
      <c r="AU1027" s="228" t="s">
        <v>82</v>
      </c>
      <c r="AV1027" s="14" t="s">
        <v>82</v>
      </c>
      <c r="AW1027" s="14" t="s">
        <v>34</v>
      </c>
      <c r="AX1027" s="14" t="s">
        <v>80</v>
      </c>
      <c r="AY1027" s="228" t="s">
        <v>163</v>
      </c>
    </row>
    <row r="1028" spans="1:65" s="2" customFormat="1" ht="14.45" customHeight="1">
      <c r="A1028" s="36"/>
      <c r="B1028" s="37"/>
      <c r="C1028" s="194" t="s">
        <v>1225</v>
      </c>
      <c r="D1028" s="194" t="s">
        <v>166</v>
      </c>
      <c r="E1028" s="195" t="s">
        <v>1226</v>
      </c>
      <c r="F1028" s="196" t="s">
        <v>1227</v>
      </c>
      <c r="G1028" s="197" t="s">
        <v>185</v>
      </c>
      <c r="H1028" s="198">
        <v>5.016</v>
      </c>
      <c r="I1028" s="199"/>
      <c r="J1028" s="200">
        <f>ROUND(I1028*H1028,2)</f>
        <v>0</v>
      </c>
      <c r="K1028" s="196" t="s">
        <v>20</v>
      </c>
      <c r="L1028" s="41"/>
      <c r="M1028" s="201" t="s">
        <v>20</v>
      </c>
      <c r="N1028" s="202" t="s">
        <v>44</v>
      </c>
      <c r="O1028" s="66"/>
      <c r="P1028" s="203">
        <f>O1028*H1028</f>
        <v>0</v>
      </c>
      <c r="Q1028" s="203">
        <v>2.5000000000000001E-4</v>
      </c>
      <c r="R1028" s="203">
        <f>Q1028*H1028</f>
        <v>1.2540000000000001E-3</v>
      </c>
      <c r="S1028" s="203">
        <v>0</v>
      </c>
      <c r="T1028" s="204">
        <f>S1028*H1028</f>
        <v>0</v>
      </c>
      <c r="U1028" s="36"/>
      <c r="V1028" s="36"/>
      <c r="W1028" s="36"/>
      <c r="X1028" s="36"/>
      <c r="Y1028" s="36"/>
      <c r="Z1028" s="36"/>
      <c r="AA1028" s="36"/>
      <c r="AB1028" s="36"/>
      <c r="AC1028" s="36"/>
      <c r="AD1028" s="36"/>
      <c r="AE1028" s="36"/>
      <c r="AR1028" s="205" t="s">
        <v>275</v>
      </c>
      <c r="AT1028" s="205" t="s">
        <v>166</v>
      </c>
      <c r="AU1028" s="205" t="s">
        <v>82</v>
      </c>
      <c r="AY1028" s="19" t="s">
        <v>163</v>
      </c>
      <c r="BE1028" s="206">
        <f>IF(N1028="základní",J1028,0)</f>
        <v>0</v>
      </c>
      <c r="BF1028" s="206">
        <f>IF(N1028="snížená",J1028,0)</f>
        <v>0</v>
      </c>
      <c r="BG1028" s="206">
        <f>IF(N1028="zákl. přenesená",J1028,0)</f>
        <v>0</v>
      </c>
      <c r="BH1028" s="206">
        <f>IF(N1028="sníž. přenesená",J1028,0)</f>
        <v>0</v>
      </c>
      <c r="BI1028" s="206">
        <f>IF(N1028="nulová",J1028,0)</f>
        <v>0</v>
      </c>
      <c r="BJ1028" s="19" t="s">
        <v>80</v>
      </c>
      <c r="BK1028" s="206">
        <f>ROUND(I1028*H1028,2)</f>
        <v>0</v>
      </c>
      <c r="BL1028" s="19" t="s">
        <v>275</v>
      </c>
      <c r="BM1028" s="205" t="s">
        <v>1228</v>
      </c>
    </row>
    <row r="1029" spans="1:65" s="13" customFormat="1" ht="11.25">
      <c r="B1029" s="207"/>
      <c r="C1029" s="208"/>
      <c r="D1029" s="209" t="s">
        <v>173</v>
      </c>
      <c r="E1029" s="210" t="s">
        <v>20</v>
      </c>
      <c r="F1029" s="211" t="s">
        <v>316</v>
      </c>
      <c r="G1029" s="208"/>
      <c r="H1029" s="210" t="s">
        <v>20</v>
      </c>
      <c r="I1029" s="212"/>
      <c r="J1029" s="208"/>
      <c r="K1029" s="208"/>
      <c r="L1029" s="213"/>
      <c r="M1029" s="214"/>
      <c r="N1029" s="215"/>
      <c r="O1029" s="215"/>
      <c r="P1029" s="215"/>
      <c r="Q1029" s="215"/>
      <c r="R1029" s="215"/>
      <c r="S1029" s="215"/>
      <c r="T1029" s="216"/>
      <c r="AT1029" s="217" t="s">
        <v>173</v>
      </c>
      <c r="AU1029" s="217" t="s">
        <v>82</v>
      </c>
      <c r="AV1029" s="13" t="s">
        <v>80</v>
      </c>
      <c r="AW1029" s="13" t="s">
        <v>34</v>
      </c>
      <c r="AX1029" s="13" t="s">
        <v>73</v>
      </c>
      <c r="AY1029" s="217" t="s">
        <v>163</v>
      </c>
    </row>
    <row r="1030" spans="1:65" s="14" customFormat="1" ht="11.25">
      <c r="B1030" s="218"/>
      <c r="C1030" s="219"/>
      <c r="D1030" s="209" t="s">
        <v>173</v>
      </c>
      <c r="E1030" s="220" t="s">
        <v>20</v>
      </c>
      <c r="F1030" s="221" t="s">
        <v>1229</v>
      </c>
      <c r="G1030" s="219"/>
      <c r="H1030" s="222">
        <v>5.016</v>
      </c>
      <c r="I1030" s="223"/>
      <c r="J1030" s="219"/>
      <c r="K1030" s="219"/>
      <c r="L1030" s="224"/>
      <c r="M1030" s="225"/>
      <c r="N1030" s="226"/>
      <c r="O1030" s="226"/>
      <c r="P1030" s="226"/>
      <c r="Q1030" s="226"/>
      <c r="R1030" s="226"/>
      <c r="S1030" s="226"/>
      <c r="T1030" s="227"/>
      <c r="AT1030" s="228" t="s">
        <v>173</v>
      </c>
      <c r="AU1030" s="228" t="s">
        <v>82</v>
      </c>
      <c r="AV1030" s="14" t="s">
        <v>82</v>
      </c>
      <c r="AW1030" s="14" t="s">
        <v>34</v>
      </c>
      <c r="AX1030" s="14" t="s">
        <v>80</v>
      </c>
      <c r="AY1030" s="228" t="s">
        <v>163</v>
      </c>
    </row>
    <row r="1031" spans="1:65" s="2" customFormat="1" ht="19.899999999999999" customHeight="1">
      <c r="A1031" s="36"/>
      <c r="B1031" s="37"/>
      <c r="C1031" s="194" t="s">
        <v>1230</v>
      </c>
      <c r="D1031" s="194" t="s">
        <v>166</v>
      </c>
      <c r="E1031" s="195" t="s">
        <v>1231</v>
      </c>
      <c r="F1031" s="196" t="s">
        <v>1232</v>
      </c>
      <c r="G1031" s="197" t="s">
        <v>194</v>
      </c>
      <c r="H1031" s="198">
        <v>8</v>
      </c>
      <c r="I1031" s="199"/>
      <c r="J1031" s="200">
        <f>ROUND(I1031*H1031,2)</f>
        <v>0</v>
      </c>
      <c r="K1031" s="196" t="s">
        <v>20</v>
      </c>
      <c r="L1031" s="41"/>
      <c r="M1031" s="201" t="s">
        <v>20</v>
      </c>
      <c r="N1031" s="202" t="s">
        <v>44</v>
      </c>
      <c r="O1031" s="66"/>
      <c r="P1031" s="203">
        <f>O1031*H1031</f>
        <v>0</v>
      </c>
      <c r="Q1031" s="203">
        <v>1.47E-3</v>
      </c>
      <c r="R1031" s="203">
        <f>Q1031*H1031</f>
        <v>1.176E-2</v>
      </c>
      <c r="S1031" s="203">
        <v>1.0999999999999999E-2</v>
      </c>
      <c r="T1031" s="204">
        <f>S1031*H1031</f>
        <v>8.7999999999999995E-2</v>
      </c>
      <c r="U1031" s="36"/>
      <c r="V1031" s="36"/>
      <c r="W1031" s="36"/>
      <c r="X1031" s="36"/>
      <c r="Y1031" s="36"/>
      <c r="Z1031" s="36"/>
      <c r="AA1031" s="36"/>
      <c r="AB1031" s="36"/>
      <c r="AC1031" s="36"/>
      <c r="AD1031" s="36"/>
      <c r="AE1031" s="36"/>
      <c r="AR1031" s="205" t="s">
        <v>275</v>
      </c>
      <c r="AT1031" s="205" t="s">
        <v>166</v>
      </c>
      <c r="AU1031" s="205" t="s">
        <v>82</v>
      </c>
      <c r="AY1031" s="19" t="s">
        <v>163</v>
      </c>
      <c r="BE1031" s="206">
        <f>IF(N1031="základní",J1031,0)</f>
        <v>0</v>
      </c>
      <c r="BF1031" s="206">
        <f>IF(N1031="snížená",J1031,0)</f>
        <v>0</v>
      </c>
      <c r="BG1031" s="206">
        <f>IF(N1031="zákl. přenesená",J1031,0)</f>
        <v>0</v>
      </c>
      <c r="BH1031" s="206">
        <f>IF(N1031="sníž. přenesená",J1031,0)</f>
        <v>0</v>
      </c>
      <c r="BI1031" s="206">
        <f>IF(N1031="nulová",J1031,0)</f>
        <v>0</v>
      </c>
      <c r="BJ1031" s="19" t="s">
        <v>80</v>
      </c>
      <c r="BK1031" s="206">
        <f>ROUND(I1031*H1031,2)</f>
        <v>0</v>
      </c>
      <c r="BL1031" s="19" t="s">
        <v>275</v>
      </c>
      <c r="BM1031" s="205" t="s">
        <v>1233</v>
      </c>
    </row>
    <row r="1032" spans="1:65" s="13" customFormat="1" ht="11.25">
      <c r="B1032" s="207"/>
      <c r="C1032" s="208"/>
      <c r="D1032" s="209" t="s">
        <v>173</v>
      </c>
      <c r="E1032" s="210" t="s">
        <v>20</v>
      </c>
      <c r="F1032" s="211" t="s">
        <v>760</v>
      </c>
      <c r="G1032" s="208"/>
      <c r="H1032" s="210" t="s">
        <v>20</v>
      </c>
      <c r="I1032" s="212"/>
      <c r="J1032" s="208"/>
      <c r="K1032" s="208"/>
      <c r="L1032" s="213"/>
      <c r="M1032" s="214"/>
      <c r="N1032" s="215"/>
      <c r="O1032" s="215"/>
      <c r="P1032" s="215"/>
      <c r="Q1032" s="215"/>
      <c r="R1032" s="215"/>
      <c r="S1032" s="215"/>
      <c r="T1032" s="216"/>
      <c r="AT1032" s="217" t="s">
        <v>173</v>
      </c>
      <c r="AU1032" s="217" t="s">
        <v>82</v>
      </c>
      <c r="AV1032" s="13" t="s">
        <v>80</v>
      </c>
      <c r="AW1032" s="13" t="s">
        <v>34</v>
      </c>
      <c r="AX1032" s="13" t="s">
        <v>73</v>
      </c>
      <c r="AY1032" s="217" t="s">
        <v>163</v>
      </c>
    </row>
    <row r="1033" spans="1:65" s="13" customFormat="1" ht="11.25">
      <c r="B1033" s="207"/>
      <c r="C1033" s="208"/>
      <c r="D1033" s="209" t="s">
        <v>173</v>
      </c>
      <c r="E1033" s="210" t="s">
        <v>20</v>
      </c>
      <c r="F1033" s="211" t="s">
        <v>878</v>
      </c>
      <c r="G1033" s="208"/>
      <c r="H1033" s="210" t="s">
        <v>20</v>
      </c>
      <c r="I1033" s="212"/>
      <c r="J1033" s="208"/>
      <c r="K1033" s="208"/>
      <c r="L1033" s="213"/>
      <c r="M1033" s="214"/>
      <c r="N1033" s="215"/>
      <c r="O1033" s="215"/>
      <c r="P1033" s="215"/>
      <c r="Q1033" s="215"/>
      <c r="R1033" s="215"/>
      <c r="S1033" s="215"/>
      <c r="T1033" s="216"/>
      <c r="AT1033" s="217" t="s">
        <v>173</v>
      </c>
      <c r="AU1033" s="217" t="s">
        <v>82</v>
      </c>
      <c r="AV1033" s="13" t="s">
        <v>80</v>
      </c>
      <c r="AW1033" s="13" t="s">
        <v>34</v>
      </c>
      <c r="AX1033" s="13" t="s">
        <v>73</v>
      </c>
      <c r="AY1033" s="217" t="s">
        <v>163</v>
      </c>
    </row>
    <row r="1034" spans="1:65" s="14" customFormat="1" ht="11.25">
      <c r="B1034" s="218"/>
      <c r="C1034" s="219"/>
      <c r="D1034" s="209" t="s">
        <v>173</v>
      </c>
      <c r="E1034" s="220" t="s">
        <v>20</v>
      </c>
      <c r="F1034" s="221" t="s">
        <v>1234</v>
      </c>
      <c r="G1034" s="219"/>
      <c r="H1034" s="222">
        <v>8</v>
      </c>
      <c r="I1034" s="223"/>
      <c r="J1034" s="219"/>
      <c r="K1034" s="219"/>
      <c r="L1034" s="224"/>
      <c r="M1034" s="225"/>
      <c r="N1034" s="226"/>
      <c r="O1034" s="226"/>
      <c r="P1034" s="226"/>
      <c r="Q1034" s="226"/>
      <c r="R1034" s="226"/>
      <c r="S1034" s="226"/>
      <c r="T1034" s="227"/>
      <c r="AT1034" s="228" t="s">
        <v>173</v>
      </c>
      <c r="AU1034" s="228" t="s">
        <v>82</v>
      </c>
      <c r="AV1034" s="14" t="s">
        <v>82</v>
      </c>
      <c r="AW1034" s="14" t="s">
        <v>34</v>
      </c>
      <c r="AX1034" s="14" t="s">
        <v>73</v>
      </c>
      <c r="AY1034" s="228" t="s">
        <v>163</v>
      </c>
    </row>
    <row r="1035" spans="1:65" s="15" customFormat="1" ht="11.25">
      <c r="B1035" s="229"/>
      <c r="C1035" s="230"/>
      <c r="D1035" s="209" t="s">
        <v>173</v>
      </c>
      <c r="E1035" s="231" t="s">
        <v>20</v>
      </c>
      <c r="F1035" s="232" t="s">
        <v>178</v>
      </c>
      <c r="G1035" s="230"/>
      <c r="H1035" s="233">
        <v>8</v>
      </c>
      <c r="I1035" s="234"/>
      <c r="J1035" s="230"/>
      <c r="K1035" s="230"/>
      <c r="L1035" s="235"/>
      <c r="M1035" s="236"/>
      <c r="N1035" s="237"/>
      <c r="O1035" s="237"/>
      <c r="P1035" s="237"/>
      <c r="Q1035" s="237"/>
      <c r="R1035" s="237"/>
      <c r="S1035" s="237"/>
      <c r="T1035" s="238"/>
      <c r="AT1035" s="239" t="s">
        <v>173</v>
      </c>
      <c r="AU1035" s="239" t="s">
        <v>82</v>
      </c>
      <c r="AV1035" s="15" t="s">
        <v>171</v>
      </c>
      <c r="AW1035" s="15" t="s">
        <v>34</v>
      </c>
      <c r="AX1035" s="15" t="s">
        <v>80</v>
      </c>
      <c r="AY1035" s="239" t="s">
        <v>163</v>
      </c>
    </row>
    <row r="1036" spans="1:65" s="2" customFormat="1" ht="39.75" customHeight="1">
      <c r="A1036" s="36"/>
      <c r="B1036" s="37"/>
      <c r="C1036" s="194" t="s">
        <v>1235</v>
      </c>
      <c r="D1036" s="194" t="s">
        <v>166</v>
      </c>
      <c r="E1036" s="195" t="s">
        <v>1236</v>
      </c>
      <c r="F1036" s="196" t="s">
        <v>1237</v>
      </c>
      <c r="G1036" s="197" t="s">
        <v>185</v>
      </c>
      <c r="H1036" s="198">
        <v>55.753</v>
      </c>
      <c r="I1036" s="199"/>
      <c r="J1036" s="200">
        <f>ROUND(I1036*H1036,2)</f>
        <v>0</v>
      </c>
      <c r="K1036" s="196" t="s">
        <v>170</v>
      </c>
      <c r="L1036" s="41"/>
      <c r="M1036" s="201" t="s">
        <v>20</v>
      </c>
      <c r="N1036" s="202" t="s">
        <v>44</v>
      </c>
      <c r="O1036" s="66"/>
      <c r="P1036" s="203">
        <f>O1036*H1036</f>
        <v>0</v>
      </c>
      <c r="Q1036" s="203">
        <v>3.2482600000000002E-3</v>
      </c>
      <c r="R1036" s="203">
        <f>Q1036*H1036</f>
        <v>0.18110023978000001</v>
      </c>
      <c r="S1036" s="203">
        <v>0</v>
      </c>
      <c r="T1036" s="204">
        <f>S1036*H1036</f>
        <v>0</v>
      </c>
      <c r="U1036" s="36"/>
      <c r="V1036" s="36"/>
      <c r="W1036" s="36"/>
      <c r="X1036" s="36"/>
      <c r="Y1036" s="36"/>
      <c r="Z1036" s="36"/>
      <c r="AA1036" s="36"/>
      <c r="AB1036" s="36"/>
      <c r="AC1036" s="36"/>
      <c r="AD1036" s="36"/>
      <c r="AE1036" s="36"/>
      <c r="AR1036" s="205" t="s">
        <v>275</v>
      </c>
      <c r="AT1036" s="205" t="s">
        <v>166</v>
      </c>
      <c r="AU1036" s="205" t="s">
        <v>82</v>
      </c>
      <c r="AY1036" s="19" t="s">
        <v>163</v>
      </c>
      <c r="BE1036" s="206">
        <f>IF(N1036="základní",J1036,0)</f>
        <v>0</v>
      </c>
      <c r="BF1036" s="206">
        <f>IF(N1036="snížená",J1036,0)</f>
        <v>0</v>
      </c>
      <c r="BG1036" s="206">
        <f>IF(N1036="zákl. přenesená",J1036,0)</f>
        <v>0</v>
      </c>
      <c r="BH1036" s="206">
        <f>IF(N1036="sníž. přenesená",J1036,0)</f>
        <v>0</v>
      </c>
      <c r="BI1036" s="206">
        <f>IF(N1036="nulová",J1036,0)</f>
        <v>0</v>
      </c>
      <c r="BJ1036" s="19" t="s">
        <v>80</v>
      </c>
      <c r="BK1036" s="206">
        <f>ROUND(I1036*H1036,2)</f>
        <v>0</v>
      </c>
      <c r="BL1036" s="19" t="s">
        <v>275</v>
      </c>
      <c r="BM1036" s="205" t="s">
        <v>1238</v>
      </c>
    </row>
    <row r="1037" spans="1:65" s="2" customFormat="1" ht="48.75">
      <c r="A1037" s="36"/>
      <c r="B1037" s="37"/>
      <c r="C1037" s="38"/>
      <c r="D1037" s="209" t="s">
        <v>187</v>
      </c>
      <c r="E1037" s="38"/>
      <c r="F1037" s="240" t="s">
        <v>1239</v>
      </c>
      <c r="G1037" s="38"/>
      <c r="H1037" s="38"/>
      <c r="I1037" s="117"/>
      <c r="J1037" s="38"/>
      <c r="K1037" s="38"/>
      <c r="L1037" s="41"/>
      <c r="M1037" s="241"/>
      <c r="N1037" s="242"/>
      <c r="O1037" s="66"/>
      <c r="P1037" s="66"/>
      <c r="Q1037" s="66"/>
      <c r="R1037" s="66"/>
      <c r="S1037" s="66"/>
      <c r="T1037" s="67"/>
      <c r="U1037" s="36"/>
      <c r="V1037" s="36"/>
      <c r="W1037" s="36"/>
      <c r="X1037" s="36"/>
      <c r="Y1037" s="36"/>
      <c r="Z1037" s="36"/>
      <c r="AA1037" s="36"/>
      <c r="AB1037" s="36"/>
      <c r="AC1037" s="36"/>
      <c r="AD1037" s="36"/>
      <c r="AE1037" s="36"/>
      <c r="AT1037" s="19" t="s">
        <v>187</v>
      </c>
      <c r="AU1037" s="19" t="s">
        <v>82</v>
      </c>
    </row>
    <row r="1038" spans="1:65" s="13" customFormat="1" ht="11.25">
      <c r="B1038" s="207"/>
      <c r="C1038" s="208"/>
      <c r="D1038" s="209" t="s">
        <v>173</v>
      </c>
      <c r="E1038" s="210" t="s">
        <v>20</v>
      </c>
      <c r="F1038" s="211" t="s">
        <v>252</v>
      </c>
      <c r="G1038" s="208"/>
      <c r="H1038" s="210" t="s">
        <v>20</v>
      </c>
      <c r="I1038" s="212"/>
      <c r="J1038" s="208"/>
      <c r="K1038" s="208"/>
      <c r="L1038" s="213"/>
      <c r="M1038" s="214"/>
      <c r="N1038" s="215"/>
      <c r="O1038" s="215"/>
      <c r="P1038" s="215"/>
      <c r="Q1038" s="215"/>
      <c r="R1038" s="215"/>
      <c r="S1038" s="215"/>
      <c r="T1038" s="216"/>
      <c r="AT1038" s="217" t="s">
        <v>173</v>
      </c>
      <c r="AU1038" s="217" t="s">
        <v>82</v>
      </c>
      <c r="AV1038" s="13" t="s">
        <v>80</v>
      </c>
      <c r="AW1038" s="13" t="s">
        <v>34</v>
      </c>
      <c r="AX1038" s="13" t="s">
        <v>73</v>
      </c>
      <c r="AY1038" s="217" t="s">
        <v>163</v>
      </c>
    </row>
    <row r="1039" spans="1:65" s="14" customFormat="1" ht="11.25">
      <c r="B1039" s="218"/>
      <c r="C1039" s="219"/>
      <c r="D1039" s="209" t="s">
        <v>173</v>
      </c>
      <c r="E1039" s="220" t="s">
        <v>20</v>
      </c>
      <c r="F1039" s="221" t="s">
        <v>1209</v>
      </c>
      <c r="G1039" s="219"/>
      <c r="H1039" s="222">
        <v>31.35</v>
      </c>
      <c r="I1039" s="223"/>
      <c r="J1039" s="219"/>
      <c r="K1039" s="219"/>
      <c r="L1039" s="224"/>
      <c r="M1039" s="225"/>
      <c r="N1039" s="226"/>
      <c r="O1039" s="226"/>
      <c r="P1039" s="226"/>
      <c r="Q1039" s="226"/>
      <c r="R1039" s="226"/>
      <c r="S1039" s="226"/>
      <c r="T1039" s="227"/>
      <c r="AT1039" s="228" t="s">
        <v>173</v>
      </c>
      <c r="AU1039" s="228" t="s">
        <v>82</v>
      </c>
      <c r="AV1039" s="14" t="s">
        <v>82</v>
      </c>
      <c r="AW1039" s="14" t="s">
        <v>34</v>
      </c>
      <c r="AX1039" s="14" t="s">
        <v>73</v>
      </c>
      <c r="AY1039" s="228" t="s">
        <v>163</v>
      </c>
    </row>
    <row r="1040" spans="1:65" s="16" customFormat="1" ht="11.25">
      <c r="B1040" s="253"/>
      <c r="C1040" s="254"/>
      <c r="D1040" s="209" t="s">
        <v>173</v>
      </c>
      <c r="E1040" s="255" t="s">
        <v>20</v>
      </c>
      <c r="F1040" s="256" t="s">
        <v>407</v>
      </c>
      <c r="G1040" s="254"/>
      <c r="H1040" s="257">
        <v>31.35</v>
      </c>
      <c r="I1040" s="258"/>
      <c r="J1040" s="254"/>
      <c r="K1040" s="254"/>
      <c r="L1040" s="259"/>
      <c r="M1040" s="260"/>
      <c r="N1040" s="261"/>
      <c r="O1040" s="261"/>
      <c r="P1040" s="261"/>
      <c r="Q1040" s="261"/>
      <c r="R1040" s="261"/>
      <c r="S1040" s="261"/>
      <c r="T1040" s="262"/>
      <c r="AT1040" s="263" t="s">
        <v>173</v>
      </c>
      <c r="AU1040" s="263" t="s">
        <v>82</v>
      </c>
      <c r="AV1040" s="16" t="s">
        <v>164</v>
      </c>
      <c r="AW1040" s="16" t="s">
        <v>34</v>
      </c>
      <c r="AX1040" s="16" t="s">
        <v>73</v>
      </c>
      <c r="AY1040" s="263" t="s">
        <v>163</v>
      </c>
    </row>
    <row r="1041" spans="1:65" s="13" customFormat="1" ht="11.25">
      <c r="B1041" s="207"/>
      <c r="C1041" s="208"/>
      <c r="D1041" s="209" t="s">
        <v>173</v>
      </c>
      <c r="E1041" s="210" t="s">
        <v>20</v>
      </c>
      <c r="F1041" s="211" t="s">
        <v>1223</v>
      </c>
      <c r="G1041" s="208"/>
      <c r="H1041" s="210" t="s">
        <v>20</v>
      </c>
      <c r="I1041" s="212"/>
      <c r="J1041" s="208"/>
      <c r="K1041" s="208"/>
      <c r="L1041" s="213"/>
      <c r="M1041" s="214"/>
      <c r="N1041" s="215"/>
      <c r="O1041" s="215"/>
      <c r="P1041" s="215"/>
      <c r="Q1041" s="215"/>
      <c r="R1041" s="215"/>
      <c r="S1041" s="215"/>
      <c r="T1041" s="216"/>
      <c r="AT1041" s="217" t="s">
        <v>173</v>
      </c>
      <c r="AU1041" s="217" t="s">
        <v>82</v>
      </c>
      <c r="AV1041" s="13" t="s">
        <v>80</v>
      </c>
      <c r="AW1041" s="13" t="s">
        <v>34</v>
      </c>
      <c r="AX1041" s="13" t="s">
        <v>73</v>
      </c>
      <c r="AY1041" s="217" t="s">
        <v>163</v>
      </c>
    </row>
    <row r="1042" spans="1:65" s="14" customFormat="1" ht="11.25">
      <c r="B1042" s="218"/>
      <c r="C1042" s="219"/>
      <c r="D1042" s="209" t="s">
        <v>173</v>
      </c>
      <c r="E1042" s="220" t="s">
        <v>20</v>
      </c>
      <c r="F1042" s="221" t="s">
        <v>1224</v>
      </c>
      <c r="G1042" s="219"/>
      <c r="H1042" s="222">
        <v>21.184999999999999</v>
      </c>
      <c r="I1042" s="223"/>
      <c r="J1042" s="219"/>
      <c r="K1042" s="219"/>
      <c r="L1042" s="224"/>
      <c r="M1042" s="225"/>
      <c r="N1042" s="226"/>
      <c r="O1042" s="226"/>
      <c r="P1042" s="226"/>
      <c r="Q1042" s="226"/>
      <c r="R1042" s="226"/>
      <c r="S1042" s="226"/>
      <c r="T1042" s="227"/>
      <c r="AT1042" s="228" t="s">
        <v>173</v>
      </c>
      <c r="AU1042" s="228" t="s">
        <v>82</v>
      </c>
      <c r="AV1042" s="14" t="s">
        <v>82</v>
      </c>
      <c r="AW1042" s="14" t="s">
        <v>34</v>
      </c>
      <c r="AX1042" s="14" t="s">
        <v>73</v>
      </c>
      <c r="AY1042" s="228" t="s">
        <v>163</v>
      </c>
    </row>
    <row r="1043" spans="1:65" s="14" customFormat="1" ht="11.25">
      <c r="B1043" s="218"/>
      <c r="C1043" s="219"/>
      <c r="D1043" s="209" t="s">
        <v>173</v>
      </c>
      <c r="E1043" s="220" t="s">
        <v>20</v>
      </c>
      <c r="F1043" s="221" t="s">
        <v>1240</v>
      </c>
      <c r="G1043" s="219"/>
      <c r="H1043" s="222">
        <v>3.218</v>
      </c>
      <c r="I1043" s="223"/>
      <c r="J1043" s="219"/>
      <c r="K1043" s="219"/>
      <c r="L1043" s="224"/>
      <c r="M1043" s="225"/>
      <c r="N1043" s="226"/>
      <c r="O1043" s="226"/>
      <c r="P1043" s="226"/>
      <c r="Q1043" s="226"/>
      <c r="R1043" s="226"/>
      <c r="S1043" s="226"/>
      <c r="T1043" s="227"/>
      <c r="AT1043" s="228" t="s">
        <v>173</v>
      </c>
      <c r="AU1043" s="228" t="s">
        <v>82</v>
      </c>
      <c r="AV1043" s="14" t="s">
        <v>82</v>
      </c>
      <c r="AW1043" s="14" t="s">
        <v>34</v>
      </c>
      <c r="AX1043" s="14" t="s">
        <v>73</v>
      </c>
      <c r="AY1043" s="228" t="s">
        <v>163</v>
      </c>
    </row>
    <row r="1044" spans="1:65" s="16" customFormat="1" ht="11.25">
      <c r="B1044" s="253"/>
      <c r="C1044" s="254"/>
      <c r="D1044" s="209" t="s">
        <v>173</v>
      </c>
      <c r="E1044" s="255" t="s">
        <v>20</v>
      </c>
      <c r="F1044" s="256" t="s">
        <v>407</v>
      </c>
      <c r="G1044" s="254"/>
      <c r="H1044" s="257">
        <v>24.402999999999999</v>
      </c>
      <c r="I1044" s="258"/>
      <c r="J1044" s="254"/>
      <c r="K1044" s="254"/>
      <c r="L1044" s="259"/>
      <c r="M1044" s="260"/>
      <c r="N1044" s="261"/>
      <c r="O1044" s="261"/>
      <c r="P1044" s="261"/>
      <c r="Q1044" s="261"/>
      <c r="R1044" s="261"/>
      <c r="S1044" s="261"/>
      <c r="T1044" s="262"/>
      <c r="AT1044" s="263" t="s">
        <v>173</v>
      </c>
      <c r="AU1044" s="263" t="s">
        <v>82</v>
      </c>
      <c r="AV1044" s="16" t="s">
        <v>164</v>
      </c>
      <c r="AW1044" s="16" t="s">
        <v>34</v>
      </c>
      <c r="AX1044" s="16" t="s">
        <v>73</v>
      </c>
      <c r="AY1044" s="263" t="s">
        <v>163</v>
      </c>
    </row>
    <row r="1045" spans="1:65" s="15" customFormat="1" ht="11.25">
      <c r="B1045" s="229"/>
      <c r="C1045" s="230"/>
      <c r="D1045" s="209" t="s">
        <v>173</v>
      </c>
      <c r="E1045" s="231" t="s">
        <v>20</v>
      </c>
      <c r="F1045" s="232" t="s">
        <v>178</v>
      </c>
      <c r="G1045" s="230"/>
      <c r="H1045" s="233">
        <v>55.753</v>
      </c>
      <c r="I1045" s="234"/>
      <c r="J1045" s="230"/>
      <c r="K1045" s="230"/>
      <c r="L1045" s="235"/>
      <c r="M1045" s="236"/>
      <c r="N1045" s="237"/>
      <c r="O1045" s="237"/>
      <c r="P1045" s="237"/>
      <c r="Q1045" s="237"/>
      <c r="R1045" s="237"/>
      <c r="S1045" s="237"/>
      <c r="T1045" s="238"/>
      <c r="AT1045" s="239" t="s">
        <v>173</v>
      </c>
      <c r="AU1045" s="239" t="s">
        <v>82</v>
      </c>
      <c r="AV1045" s="15" t="s">
        <v>171</v>
      </c>
      <c r="AW1045" s="15" t="s">
        <v>34</v>
      </c>
      <c r="AX1045" s="15" t="s">
        <v>80</v>
      </c>
      <c r="AY1045" s="239" t="s">
        <v>163</v>
      </c>
    </row>
    <row r="1046" spans="1:65" s="2" customFormat="1" ht="14.45" customHeight="1">
      <c r="A1046" s="36"/>
      <c r="B1046" s="37"/>
      <c r="C1046" s="243" t="s">
        <v>1241</v>
      </c>
      <c r="D1046" s="243" t="s">
        <v>214</v>
      </c>
      <c r="E1046" s="244" t="s">
        <v>1242</v>
      </c>
      <c r="F1046" s="245" t="s">
        <v>1243</v>
      </c>
      <c r="G1046" s="246" t="s">
        <v>185</v>
      </c>
      <c r="H1046" s="247">
        <v>32.917999999999999</v>
      </c>
      <c r="I1046" s="248"/>
      <c r="J1046" s="249">
        <f>ROUND(I1046*H1046,2)</f>
        <v>0</v>
      </c>
      <c r="K1046" s="245" t="s">
        <v>20</v>
      </c>
      <c r="L1046" s="250"/>
      <c r="M1046" s="251" t="s">
        <v>20</v>
      </c>
      <c r="N1046" s="252" t="s">
        <v>44</v>
      </c>
      <c r="O1046" s="66"/>
      <c r="P1046" s="203">
        <f>O1046*H1046</f>
        <v>0</v>
      </c>
      <c r="Q1046" s="203">
        <v>9.7999999999999997E-3</v>
      </c>
      <c r="R1046" s="203">
        <f>Q1046*H1046</f>
        <v>0.32259640000000001</v>
      </c>
      <c r="S1046" s="203">
        <v>0</v>
      </c>
      <c r="T1046" s="204">
        <f>S1046*H1046</f>
        <v>0</v>
      </c>
      <c r="U1046" s="36"/>
      <c r="V1046" s="36"/>
      <c r="W1046" s="36"/>
      <c r="X1046" s="36"/>
      <c r="Y1046" s="36"/>
      <c r="Z1046" s="36"/>
      <c r="AA1046" s="36"/>
      <c r="AB1046" s="36"/>
      <c r="AC1046" s="36"/>
      <c r="AD1046" s="36"/>
      <c r="AE1046" s="36"/>
      <c r="AR1046" s="205" t="s">
        <v>373</v>
      </c>
      <c r="AT1046" s="205" t="s">
        <v>214</v>
      </c>
      <c r="AU1046" s="205" t="s">
        <v>82</v>
      </c>
      <c r="AY1046" s="19" t="s">
        <v>163</v>
      </c>
      <c r="BE1046" s="206">
        <f>IF(N1046="základní",J1046,0)</f>
        <v>0</v>
      </c>
      <c r="BF1046" s="206">
        <f>IF(N1046="snížená",J1046,0)</f>
        <v>0</v>
      </c>
      <c r="BG1046" s="206">
        <f>IF(N1046="zákl. přenesená",J1046,0)</f>
        <v>0</v>
      </c>
      <c r="BH1046" s="206">
        <f>IF(N1046="sníž. přenesená",J1046,0)</f>
        <v>0</v>
      </c>
      <c r="BI1046" s="206">
        <f>IF(N1046="nulová",J1046,0)</f>
        <v>0</v>
      </c>
      <c r="BJ1046" s="19" t="s">
        <v>80</v>
      </c>
      <c r="BK1046" s="206">
        <f>ROUND(I1046*H1046,2)</f>
        <v>0</v>
      </c>
      <c r="BL1046" s="19" t="s">
        <v>275</v>
      </c>
      <c r="BM1046" s="205" t="s">
        <v>1244</v>
      </c>
    </row>
    <row r="1047" spans="1:65" s="14" customFormat="1" ht="11.25">
      <c r="B1047" s="218"/>
      <c r="C1047" s="219"/>
      <c r="D1047" s="209" t="s">
        <v>173</v>
      </c>
      <c r="E1047" s="219"/>
      <c r="F1047" s="221" t="s">
        <v>1245</v>
      </c>
      <c r="G1047" s="219"/>
      <c r="H1047" s="222">
        <v>32.917999999999999</v>
      </c>
      <c r="I1047" s="223"/>
      <c r="J1047" s="219"/>
      <c r="K1047" s="219"/>
      <c r="L1047" s="224"/>
      <c r="M1047" s="225"/>
      <c r="N1047" s="226"/>
      <c r="O1047" s="226"/>
      <c r="P1047" s="226"/>
      <c r="Q1047" s="226"/>
      <c r="R1047" s="226"/>
      <c r="S1047" s="226"/>
      <c r="T1047" s="227"/>
      <c r="AT1047" s="228" t="s">
        <v>173</v>
      </c>
      <c r="AU1047" s="228" t="s">
        <v>82</v>
      </c>
      <c r="AV1047" s="14" t="s">
        <v>82</v>
      </c>
      <c r="AW1047" s="14" t="s">
        <v>4</v>
      </c>
      <c r="AX1047" s="14" t="s">
        <v>80</v>
      </c>
      <c r="AY1047" s="228" t="s">
        <v>163</v>
      </c>
    </row>
    <row r="1048" spans="1:65" s="2" customFormat="1" ht="33.75" customHeight="1">
      <c r="A1048" s="36"/>
      <c r="B1048" s="37"/>
      <c r="C1048" s="243" t="s">
        <v>1246</v>
      </c>
      <c r="D1048" s="243" t="s">
        <v>214</v>
      </c>
      <c r="E1048" s="244" t="s">
        <v>1247</v>
      </c>
      <c r="F1048" s="245" t="s">
        <v>1248</v>
      </c>
      <c r="G1048" s="246" t="s">
        <v>185</v>
      </c>
      <c r="H1048" s="247">
        <v>24.890999999999998</v>
      </c>
      <c r="I1048" s="248"/>
      <c r="J1048" s="249">
        <f>ROUND(I1048*H1048,2)</f>
        <v>0</v>
      </c>
      <c r="K1048" s="245" t="s">
        <v>20</v>
      </c>
      <c r="L1048" s="250"/>
      <c r="M1048" s="251" t="s">
        <v>20</v>
      </c>
      <c r="N1048" s="252" t="s">
        <v>44</v>
      </c>
      <c r="O1048" s="66"/>
      <c r="P1048" s="203">
        <f>O1048*H1048</f>
        <v>0</v>
      </c>
      <c r="Q1048" s="203">
        <v>9.7999999999999997E-3</v>
      </c>
      <c r="R1048" s="203">
        <f>Q1048*H1048</f>
        <v>0.24393179999999998</v>
      </c>
      <c r="S1048" s="203">
        <v>0</v>
      </c>
      <c r="T1048" s="204">
        <f>S1048*H1048</f>
        <v>0</v>
      </c>
      <c r="U1048" s="36"/>
      <c r="V1048" s="36"/>
      <c r="W1048" s="36"/>
      <c r="X1048" s="36"/>
      <c r="Y1048" s="36"/>
      <c r="Z1048" s="36"/>
      <c r="AA1048" s="36"/>
      <c r="AB1048" s="36"/>
      <c r="AC1048" s="36"/>
      <c r="AD1048" s="36"/>
      <c r="AE1048" s="36"/>
      <c r="AR1048" s="205" t="s">
        <v>373</v>
      </c>
      <c r="AT1048" s="205" t="s">
        <v>214</v>
      </c>
      <c r="AU1048" s="205" t="s">
        <v>82</v>
      </c>
      <c r="AY1048" s="19" t="s">
        <v>163</v>
      </c>
      <c r="BE1048" s="206">
        <f>IF(N1048="základní",J1048,0)</f>
        <v>0</v>
      </c>
      <c r="BF1048" s="206">
        <f>IF(N1048="snížená",J1048,0)</f>
        <v>0</v>
      </c>
      <c r="BG1048" s="206">
        <f>IF(N1048="zákl. přenesená",J1048,0)</f>
        <v>0</v>
      </c>
      <c r="BH1048" s="206">
        <f>IF(N1048="sníž. přenesená",J1048,0)</f>
        <v>0</v>
      </c>
      <c r="BI1048" s="206">
        <f>IF(N1048="nulová",J1048,0)</f>
        <v>0</v>
      </c>
      <c r="BJ1048" s="19" t="s">
        <v>80</v>
      </c>
      <c r="BK1048" s="206">
        <f>ROUND(I1048*H1048,2)</f>
        <v>0</v>
      </c>
      <c r="BL1048" s="19" t="s">
        <v>275</v>
      </c>
      <c r="BM1048" s="205" t="s">
        <v>1249</v>
      </c>
    </row>
    <row r="1049" spans="1:65" s="14" customFormat="1" ht="11.25">
      <c r="B1049" s="218"/>
      <c r="C1049" s="219"/>
      <c r="D1049" s="209" t="s">
        <v>173</v>
      </c>
      <c r="E1049" s="219"/>
      <c r="F1049" s="221" t="s">
        <v>1250</v>
      </c>
      <c r="G1049" s="219"/>
      <c r="H1049" s="222">
        <v>24.890999999999998</v>
      </c>
      <c r="I1049" s="223"/>
      <c r="J1049" s="219"/>
      <c r="K1049" s="219"/>
      <c r="L1049" s="224"/>
      <c r="M1049" s="225"/>
      <c r="N1049" s="226"/>
      <c r="O1049" s="226"/>
      <c r="P1049" s="226"/>
      <c r="Q1049" s="226"/>
      <c r="R1049" s="226"/>
      <c r="S1049" s="226"/>
      <c r="T1049" s="227"/>
      <c r="AT1049" s="228" t="s">
        <v>173</v>
      </c>
      <c r="AU1049" s="228" t="s">
        <v>82</v>
      </c>
      <c r="AV1049" s="14" t="s">
        <v>82</v>
      </c>
      <c r="AW1049" s="14" t="s">
        <v>4</v>
      </c>
      <c r="AX1049" s="14" t="s">
        <v>80</v>
      </c>
      <c r="AY1049" s="228" t="s">
        <v>163</v>
      </c>
    </row>
    <row r="1050" spans="1:65" s="2" customFormat="1" ht="14.45" customHeight="1">
      <c r="A1050" s="36"/>
      <c r="B1050" s="37"/>
      <c r="C1050" s="194" t="s">
        <v>1251</v>
      </c>
      <c r="D1050" s="194" t="s">
        <v>166</v>
      </c>
      <c r="E1050" s="195" t="s">
        <v>1252</v>
      </c>
      <c r="F1050" s="196" t="s">
        <v>1253</v>
      </c>
      <c r="G1050" s="197" t="s">
        <v>194</v>
      </c>
      <c r="H1050" s="198">
        <v>1</v>
      </c>
      <c r="I1050" s="199"/>
      <c r="J1050" s="200">
        <f>ROUND(I1050*H1050,2)</f>
        <v>0</v>
      </c>
      <c r="K1050" s="196" t="s">
        <v>20</v>
      </c>
      <c r="L1050" s="41"/>
      <c r="M1050" s="201" t="s">
        <v>20</v>
      </c>
      <c r="N1050" s="202" t="s">
        <v>44</v>
      </c>
      <c r="O1050" s="66"/>
      <c r="P1050" s="203">
        <f>O1050*H1050</f>
        <v>0</v>
      </c>
      <c r="Q1050" s="203">
        <v>6.9999999999999994E-5</v>
      </c>
      <c r="R1050" s="203">
        <f>Q1050*H1050</f>
        <v>6.9999999999999994E-5</v>
      </c>
      <c r="S1050" s="203">
        <v>0</v>
      </c>
      <c r="T1050" s="204">
        <f>S1050*H1050</f>
        <v>0</v>
      </c>
      <c r="U1050" s="36"/>
      <c r="V1050" s="36"/>
      <c r="W1050" s="36"/>
      <c r="X1050" s="36"/>
      <c r="Y1050" s="36"/>
      <c r="Z1050" s="36"/>
      <c r="AA1050" s="36"/>
      <c r="AB1050" s="36"/>
      <c r="AC1050" s="36"/>
      <c r="AD1050" s="36"/>
      <c r="AE1050" s="36"/>
      <c r="AR1050" s="205" t="s">
        <v>275</v>
      </c>
      <c r="AT1050" s="205" t="s">
        <v>166</v>
      </c>
      <c r="AU1050" s="205" t="s">
        <v>82</v>
      </c>
      <c r="AY1050" s="19" t="s">
        <v>163</v>
      </c>
      <c r="BE1050" s="206">
        <f>IF(N1050="základní",J1050,0)</f>
        <v>0</v>
      </c>
      <c r="BF1050" s="206">
        <f>IF(N1050="snížená",J1050,0)</f>
        <v>0</v>
      </c>
      <c r="BG1050" s="206">
        <f>IF(N1050="zákl. přenesená",J1050,0)</f>
        <v>0</v>
      </c>
      <c r="BH1050" s="206">
        <f>IF(N1050="sníž. přenesená",J1050,0)</f>
        <v>0</v>
      </c>
      <c r="BI1050" s="206">
        <f>IF(N1050="nulová",J1050,0)</f>
        <v>0</v>
      </c>
      <c r="BJ1050" s="19" t="s">
        <v>80</v>
      </c>
      <c r="BK1050" s="206">
        <f>ROUND(I1050*H1050,2)</f>
        <v>0</v>
      </c>
      <c r="BL1050" s="19" t="s">
        <v>275</v>
      </c>
      <c r="BM1050" s="205" t="s">
        <v>1254</v>
      </c>
    </row>
    <row r="1051" spans="1:65" s="2" customFormat="1" ht="14.45" customHeight="1">
      <c r="A1051" s="36"/>
      <c r="B1051" s="37"/>
      <c r="C1051" s="243" t="s">
        <v>1255</v>
      </c>
      <c r="D1051" s="243" t="s">
        <v>214</v>
      </c>
      <c r="E1051" s="244" t="s">
        <v>1256</v>
      </c>
      <c r="F1051" s="245" t="s">
        <v>1257</v>
      </c>
      <c r="G1051" s="246" t="s">
        <v>194</v>
      </c>
      <c r="H1051" s="247">
        <v>1</v>
      </c>
      <c r="I1051" s="248"/>
      <c r="J1051" s="249">
        <f>ROUND(I1051*H1051,2)</f>
        <v>0</v>
      </c>
      <c r="K1051" s="245" t="s">
        <v>170</v>
      </c>
      <c r="L1051" s="250"/>
      <c r="M1051" s="251" t="s">
        <v>20</v>
      </c>
      <c r="N1051" s="252" t="s">
        <v>44</v>
      </c>
      <c r="O1051" s="66"/>
      <c r="P1051" s="203">
        <f>O1051*H1051</f>
        <v>0</v>
      </c>
      <c r="Q1051" s="203">
        <v>4.1999999999999997E-3</v>
      </c>
      <c r="R1051" s="203">
        <f>Q1051*H1051</f>
        <v>4.1999999999999997E-3</v>
      </c>
      <c r="S1051" s="203">
        <v>0</v>
      </c>
      <c r="T1051" s="204">
        <f>S1051*H1051</f>
        <v>0</v>
      </c>
      <c r="U1051" s="36"/>
      <c r="V1051" s="36"/>
      <c r="W1051" s="36"/>
      <c r="X1051" s="36"/>
      <c r="Y1051" s="36"/>
      <c r="Z1051" s="36"/>
      <c r="AA1051" s="36"/>
      <c r="AB1051" s="36"/>
      <c r="AC1051" s="36"/>
      <c r="AD1051" s="36"/>
      <c r="AE1051" s="36"/>
      <c r="AR1051" s="205" t="s">
        <v>373</v>
      </c>
      <c r="AT1051" s="205" t="s">
        <v>214</v>
      </c>
      <c r="AU1051" s="205" t="s">
        <v>82</v>
      </c>
      <c r="AY1051" s="19" t="s">
        <v>163</v>
      </c>
      <c r="BE1051" s="206">
        <f>IF(N1051="základní",J1051,0)</f>
        <v>0</v>
      </c>
      <c r="BF1051" s="206">
        <f>IF(N1051="snížená",J1051,0)</f>
        <v>0</v>
      </c>
      <c r="BG1051" s="206">
        <f>IF(N1051="zákl. přenesená",J1051,0)</f>
        <v>0</v>
      </c>
      <c r="BH1051" s="206">
        <f>IF(N1051="sníž. přenesená",J1051,0)</f>
        <v>0</v>
      </c>
      <c r="BI1051" s="206">
        <f>IF(N1051="nulová",J1051,0)</f>
        <v>0</v>
      </c>
      <c r="BJ1051" s="19" t="s">
        <v>80</v>
      </c>
      <c r="BK1051" s="206">
        <f>ROUND(I1051*H1051,2)</f>
        <v>0</v>
      </c>
      <c r="BL1051" s="19" t="s">
        <v>275</v>
      </c>
      <c r="BM1051" s="205" t="s">
        <v>1258</v>
      </c>
    </row>
    <row r="1052" spans="1:65" s="2" customFormat="1" ht="14.45" customHeight="1">
      <c r="A1052" s="36"/>
      <c r="B1052" s="37"/>
      <c r="C1052" s="194" t="s">
        <v>1259</v>
      </c>
      <c r="D1052" s="194" t="s">
        <v>166</v>
      </c>
      <c r="E1052" s="195" t="s">
        <v>1260</v>
      </c>
      <c r="F1052" s="196" t="s">
        <v>1261</v>
      </c>
      <c r="G1052" s="197" t="s">
        <v>194</v>
      </c>
      <c r="H1052" s="198">
        <v>1</v>
      </c>
      <c r="I1052" s="199"/>
      <c r="J1052" s="200">
        <f>ROUND(I1052*H1052,2)</f>
        <v>0</v>
      </c>
      <c r="K1052" s="196" t="s">
        <v>20</v>
      </c>
      <c r="L1052" s="41"/>
      <c r="M1052" s="201" t="s">
        <v>20</v>
      </c>
      <c r="N1052" s="202" t="s">
        <v>44</v>
      </c>
      <c r="O1052" s="66"/>
      <c r="P1052" s="203">
        <f>O1052*H1052</f>
        <v>0</v>
      </c>
      <c r="Q1052" s="203">
        <v>6.9999999999999994E-5</v>
      </c>
      <c r="R1052" s="203">
        <f>Q1052*H1052</f>
        <v>6.9999999999999994E-5</v>
      </c>
      <c r="S1052" s="203">
        <v>0</v>
      </c>
      <c r="T1052" s="204">
        <f>S1052*H1052</f>
        <v>0</v>
      </c>
      <c r="U1052" s="36"/>
      <c r="V1052" s="36"/>
      <c r="W1052" s="36"/>
      <c r="X1052" s="36"/>
      <c r="Y1052" s="36"/>
      <c r="Z1052" s="36"/>
      <c r="AA1052" s="36"/>
      <c r="AB1052" s="36"/>
      <c r="AC1052" s="36"/>
      <c r="AD1052" s="36"/>
      <c r="AE1052" s="36"/>
      <c r="AR1052" s="205" t="s">
        <v>275</v>
      </c>
      <c r="AT1052" s="205" t="s">
        <v>166</v>
      </c>
      <c r="AU1052" s="205" t="s">
        <v>82</v>
      </c>
      <c r="AY1052" s="19" t="s">
        <v>163</v>
      </c>
      <c r="BE1052" s="206">
        <f>IF(N1052="základní",J1052,0)</f>
        <v>0</v>
      </c>
      <c r="BF1052" s="206">
        <f>IF(N1052="snížená",J1052,0)</f>
        <v>0</v>
      </c>
      <c r="BG1052" s="206">
        <f>IF(N1052="zákl. přenesená",J1052,0)</f>
        <v>0</v>
      </c>
      <c r="BH1052" s="206">
        <f>IF(N1052="sníž. přenesená",J1052,0)</f>
        <v>0</v>
      </c>
      <c r="BI1052" s="206">
        <f>IF(N1052="nulová",J1052,0)</f>
        <v>0</v>
      </c>
      <c r="BJ1052" s="19" t="s">
        <v>80</v>
      </c>
      <c r="BK1052" s="206">
        <f>ROUND(I1052*H1052,2)</f>
        <v>0</v>
      </c>
      <c r="BL1052" s="19" t="s">
        <v>275</v>
      </c>
      <c r="BM1052" s="205" t="s">
        <v>1262</v>
      </c>
    </row>
    <row r="1053" spans="1:65" s="2" customFormat="1" ht="14.45" customHeight="1">
      <c r="A1053" s="36"/>
      <c r="B1053" s="37"/>
      <c r="C1053" s="243" t="s">
        <v>1263</v>
      </c>
      <c r="D1053" s="243" t="s">
        <v>214</v>
      </c>
      <c r="E1053" s="244" t="s">
        <v>1264</v>
      </c>
      <c r="F1053" s="245" t="s">
        <v>1265</v>
      </c>
      <c r="G1053" s="246" t="s">
        <v>194</v>
      </c>
      <c r="H1053" s="247">
        <v>1</v>
      </c>
      <c r="I1053" s="248"/>
      <c r="J1053" s="249">
        <f>ROUND(I1053*H1053,2)</f>
        <v>0</v>
      </c>
      <c r="K1053" s="245" t="s">
        <v>20</v>
      </c>
      <c r="L1053" s="250"/>
      <c r="M1053" s="251" t="s">
        <v>20</v>
      </c>
      <c r="N1053" s="252" t="s">
        <v>44</v>
      </c>
      <c r="O1053" s="66"/>
      <c r="P1053" s="203">
        <f>O1053*H1053</f>
        <v>0</v>
      </c>
      <c r="Q1053" s="203">
        <v>0</v>
      </c>
      <c r="R1053" s="203">
        <f>Q1053*H1053</f>
        <v>0</v>
      </c>
      <c r="S1053" s="203">
        <v>0</v>
      </c>
      <c r="T1053" s="204">
        <f>S1053*H1053</f>
        <v>0</v>
      </c>
      <c r="U1053" s="36"/>
      <c r="V1053" s="36"/>
      <c r="W1053" s="36"/>
      <c r="X1053" s="36"/>
      <c r="Y1053" s="36"/>
      <c r="Z1053" s="36"/>
      <c r="AA1053" s="36"/>
      <c r="AB1053" s="36"/>
      <c r="AC1053" s="36"/>
      <c r="AD1053" s="36"/>
      <c r="AE1053" s="36"/>
      <c r="AR1053" s="205" t="s">
        <v>373</v>
      </c>
      <c r="AT1053" s="205" t="s">
        <v>214</v>
      </c>
      <c r="AU1053" s="205" t="s">
        <v>82</v>
      </c>
      <c r="AY1053" s="19" t="s">
        <v>163</v>
      </c>
      <c r="BE1053" s="206">
        <f>IF(N1053="základní",J1053,0)</f>
        <v>0</v>
      </c>
      <c r="BF1053" s="206">
        <f>IF(N1053="snížená",J1053,0)</f>
        <v>0</v>
      </c>
      <c r="BG1053" s="206">
        <f>IF(N1053="zákl. přenesená",J1053,0)</f>
        <v>0</v>
      </c>
      <c r="BH1053" s="206">
        <f>IF(N1053="sníž. přenesená",J1053,0)</f>
        <v>0</v>
      </c>
      <c r="BI1053" s="206">
        <f>IF(N1053="nulová",J1053,0)</f>
        <v>0</v>
      </c>
      <c r="BJ1053" s="19" t="s">
        <v>80</v>
      </c>
      <c r="BK1053" s="206">
        <f>ROUND(I1053*H1053,2)</f>
        <v>0</v>
      </c>
      <c r="BL1053" s="19" t="s">
        <v>275</v>
      </c>
      <c r="BM1053" s="205" t="s">
        <v>1266</v>
      </c>
    </row>
    <row r="1054" spans="1:65" s="2" customFormat="1" ht="30.75" customHeight="1">
      <c r="A1054" s="36"/>
      <c r="B1054" s="37"/>
      <c r="C1054" s="194" t="s">
        <v>1267</v>
      </c>
      <c r="D1054" s="194" t="s">
        <v>166</v>
      </c>
      <c r="E1054" s="195" t="s">
        <v>1268</v>
      </c>
      <c r="F1054" s="196" t="s">
        <v>1269</v>
      </c>
      <c r="G1054" s="197" t="s">
        <v>194</v>
      </c>
      <c r="H1054" s="198">
        <v>1</v>
      </c>
      <c r="I1054" s="199"/>
      <c r="J1054" s="200">
        <f>ROUND(I1054*H1054,2)</f>
        <v>0</v>
      </c>
      <c r="K1054" s="196" t="s">
        <v>170</v>
      </c>
      <c r="L1054" s="41"/>
      <c r="M1054" s="201" t="s">
        <v>20</v>
      </c>
      <c r="N1054" s="202" t="s">
        <v>44</v>
      </c>
      <c r="O1054" s="66"/>
      <c r="P1054" s="203">
        <f>O1054*H1054</f>
        <v>0</v>
      </c>
      <c r="Q1054" s="203">
        <v>2.2000000000000001E-4</v>
      </c>
      <c r="R1054" s="203">
        <f>Q1054*H1054</f>
        <v>2.2000000000000001E-4</v>
      </c>
      <c r="S1054" s="203">
        <v>0</v>
      </c>
      <c r="T1054" s="204">
        <f>S1054*H1054</f>
        <v>0</v>
      </c>
      <c r="U1054" s="36"/>
      <c r="V1054" s="36"/>
      <c r="W1054" s="36"/>
      <c r="X1054" s="36"/>
      <c r="Y1054" s="36"/>
      <c r="Z1054" s="36"/>
      <c r="AA1054" s="36"/>
      <c r="AB1054" s="36"/>
      <c r="AC1054" s="36"/>
      <c r="AD1054" s="36"/>
      <c r="AE1054" s="36"/>
      <c r="AR1054" s="205" t="s">
        <v>275</v>
      </c>
      <c r="AT1054" s="205" t="s">
        <v>166</v>
      </c>
      <c r="AU1054" s="205" t="s">
        <v>82</v>
      </c>
      <c r="AY1054" s="19" t="s">
        <v>163</v>
      </c>
      <c r="BE1054" s="206">
        <f>IF(N1054="základní",J1054,0)</f>
        <v>0</v>
      </c>
      <c r="BF1054" s="206">
        <f>IF(N1054="snížená",J1054,0)</f>
        <v>0</v>
      </c>
      <c r="BG1054" s="206">
        <f>IF(N1054="zákl. přenesená",J1054,0)</f>
        <v>0</v>
      </c>
      <c r="BH1054" s="206">
        <f>IF(N1054="sníž. přenesená",J1054,0)</f>
        <v>0</v>
      </c>
      <c r="BI1054" s="206">
        <f>IF(N1054="nulová",J1054,0)</f>
        <v>0</v>
      </c>
      <c r="BJ1054" s="19" t="s">
        <v>80</v>
      </c>
      <c r="BK1054" s="206">
        <f>ROUND(I1054*H1054,2)</f>
        <v>0</v>
      </c>
      <c r="BL1054" s="19" t="s">
        <v>275</v>
      </c>
      <c r="BM1054" s="205" t="s">
        <v>1270</v>
      </c>
    </row>
    <row r="1055" spans="1:65" s="2" customFormat="1" ht="234">
      <c r="A1055" s="36"/>
      <c r="B1055" s="37"/>
      <c r="C1055" s="38"/>
      <c r="D1055" s="209" t="s">
        <v>187</v>
      </c>
      <c r="E1055" s="38"/>
      <c r="F1055" s="240" t="s">
        <v>1271</v>
      </c>
      <c r="G1055" s="38"/>
      <c r="H1055" s="38"/>
      <c r="I1055" s="117"/>
      <c r="J1055" s="38"/>
      <c r="K1055" s="38"/>
      <c r="L1055" s="41"/>
      <c r="M1055" s="241"/>
      <c r="N1055" s="242"/>
      <c r="O1055" s="66"/>
      <c r="P1055" s="66"/>
      <c r="Q1055" s="66"/>
      <c r="R1055" s="66"/>
      <c r="S1055" s="66"/>
      <c r="T1055" s="67"/>
      <c r="U1055" s="36"/>
      <c r="V1055" s="36"/>
      <c r="W1055" s="36"/>
      <c r="X1055" s="36"/>
      <c r="Y1055" s="36"/>
      <c r="Z1055" s="36"/>
      <c r="AA1055" s="36"/>
      <c r="AB1055" s="36"/>
      <c r="AC1055" s="36"/>
      <c r="AD1055" s="36"/>
      <c r="AE1055" s="36"/>
      <c r="AT1055" s="19" t="s">
        <v>187</v>
      </c>
      <c r="AU1055" s="19" t="s">
        <v>82</v>
      </c>
    </row>
    <row r="1056" spans="1:65" s="2" customFormat="1" ht="25.5" customHeight="1">
      <c r="A1056" s="36"/>
      <c r="B1056" s="37"/>
      <c r="C1056" s="194" t="s">
        <v>1272</v>
      </c>
      <c r="D1056" s="194" t="s">
        <v>166</v>
      </c>
      <c r="E1056" s="195" t="s">
        <v>1273</v>
      </c>
      <c r="F1056" s="196" t="s">
        <v>1274</v>
      </c>
      <c r="G1056" s="197" t="s">
        <v>194</v>
      </c>
      <c r="H1056" s="198">
        <v>1</v>
      </c>
      <c r="I1056" s="199"/>
      <c r="J1056" s="200">
        <f>ROUND(I1056*H1056,2)</f>
        <v>0</v>
      </c>
      <c r="K1056" s="196" t="s">
        <v>170</v>
      </c>
      <c r="L1056" s="41"/>
      <c r="M1056" s="201" t="s">
        <v>20</v>
      </c>
      <c r="N1056" s="202" t="s">
        <v>44</v>
      </c>
      <c r="O1056" s="66"/>
      <c r="P1056" s="203">
        <f>O1056*H1056</f>
        <v>0</v>
      </c>
      <c r="Q1056" s="203">
        <v>2.3440200000000001E-2</v>
      </c>
      <c r="R1056" s="203">
        <f>Q1056*H1056</f>
        <v>2.3440200000000001E-2</v>
      </c>
      <c r="S1056" s="203">
        <v>0</v>
      </c>
      <c r="T1056" s="204">
        <f>S1056*H1056</f>
        <v>0</v>
      </c>
      <c r="U1056" s="36"/>
      <c r="V1056" s="36"/>
      <c r="W1056" s="36"/>
      <c r="X1056" s="36"/>
      <c r="Y1056" s="36"/>
      <c r="Z1056" s="36"/>
      <c r="AA1056" s="36"/>
      <c r="AB1056" s="36"/>
      <c r="AC1056" s="36"/>
      <c r="AD1056" s="36"/>
      <c r="AE1056" s="36"/>
      <c r="AR1056" s="205" t="s">
        <v>275</v>
      </c>
      <c r="AT1056" s="205" t="s">
        <v>166</v>
      </c>
      <c r="AU1056" s="205" t="s">
        <v>82</v>
      </c>
      <c r="AY1056" s="19" t="s">
        <v>163</v>
      </c>
      <c r="BE1056" s="206">
        <f>IF(N1056="základní",J1056,0)</f>
        <v>0</v>
      </c>
      <c r="BF1056" s="206">
        <f>IF(N1056="snížená",J1056,0)</f>
        <v>0</v>
      </c>
      <c r="BG1056" s="206">
        <f>IF(N1056="zákl. přenesená",J1056,0)</f>
        <v>0</v>
      </c>
      <c r="BH1056" s="206">
        <f>IF(N1056="sníž. přenesená",J1056,0)</f>
        <v>0</v>
      </c>
      <c r="BI1056" s="206">
        <f>IF(N1056="nulová",J1056,0)</f>
        <v>0</v>
      </c>
      <c r="BJ1056" s="19" t="s">
        <v>80</v>
      </c>
      <c r="BK1056" s="206">
        <f>ROUND(I1056*H1056,2)</f>
        <v>0</v>
      </c>
      <c r="BL1056" s="19" t="s">
        <v>275</v>
      </c>
      <c r="BM1056" s="205" t="s">
        <v>1275</v>
      </c>
    </row>
    <row r="1057" spans="1:65" s="2" customFormat="1" ht="234">
      <c r="A1057" s="36"/>
      <c r="B1057" s="37"/>
      <c r="C1057" s="38"/>
      <c r="D1057" s="209" t="s">
        <v>187</v>
      </c>
      <c r="E1057" s="38"/>
      <c r="F1057" s="240" t="s">
        <v>1271</v>
      </c>
      <c r="G1057" s="38"/>
      <c r="H1057" s="38"/>
      <c r="I1057" s="117"/>
      <c r="J1057" s="38"/>
      <c r="K1057" s="38"/>
      <c r="L1057" s="41"/>
      <c r="M1057" s="241"/>
      <c r="N1057" s="242"/>
      <c r="O1057" s="66"/>
      <c r="P1057" s="66"/>
      <c r="Q1057" s="66"/>
      <c r="R1057" s="66"/>
      <c r="S1057" s="66"/>
      <c r="T1057" s="67"/>
      <c r="U1057" s="36"/>
      <c r="V1057" s="36"/>
      <c r="W1057" s="36"/>
      <c r="X1057" s="36"/>
      <c r="Y1057" s="36"/>
      <c r="Z1057" s="36"/>
      <c r="AA1057" s="36"/>
      <c r="AB1057" s="36"/>
      <c r="AC1057" s="36"/>
      <c r="AD1057" s="36"/>
      <c r="AE1057" s="36"/>
      <c r="AT1057" s="19" t="s">
        <v>187</v>
      </c>
      <c r="AU1057" s="19" t="s">
        <v>82</v>
      </c>
    </row>
    <row r="1058" spans="1:65" s="2" customFormat="1" ht="91.9" customHeight="1">
      <c r="A1058" s="36"/>
      <c r="B1058" s="37"/>
      <c r="C1058" s="194" t="s">
        <v>1276</v>
      </c>
      <c r="D1058" s="194" t="s">
        <v>166</v>
      </c>
      <c r="E1058" s="195" t="s">
        <v>1277</v>
      </c>
      <c r="F1058" s="196" t="s">
        <v>1278</v>
      </c>
      <c r="G1058" s="197" t="s">
        <v>185</v>
      </c>
      <c r="H1058" s="198">
        <v>30.4</v>
      </c>
      <c r="I1058" s="199"/>
      <c r="J1058" s="200">
        <f>ROUND(I1058*H1058,2)</f>
        <v>0</v>
      </c>
      <c r="K1058" s="196" t="s">
        <v>20</v>
      </c>
      <c r="L1058" s="41"/>
      <c r="M1058" s="201" t="s">
        <v>20</v>
      </c>
      <c r="N1058" s="202" t="s">
        <v>44</v>
      </c>
      <c r="O1058" s="66"/>
      <c r="P1058" s="203">
        <f>O1058*H1058</f>
        <v>0</v>
      </c>
      <c r="Q1058" s="203">
        <v>3.5790000000000002E-2</v>
      </c>
      <c r="R1058" s="203">
        <f>Q1058*H1058</f>
        <v>1.0880160000000001</v>
      </c>
      <c r="S1058" s="203">
        <v>0</v>
      </c>
      <c r="T1058" s="204">
        <f>S1058*H1058</f>
        <v>0</v>
      </c>
      <c r="U1058" s="36"/>
      <c r="V1058" s="36"/>
      <c r="W1058" s="36"/>
      <c r="X1058" s="36"/>
      <c r="Y1058" s="36"/>
      <c r="Z1058" s="36"/>
      <c r="AA1058" s="36"/>
      <c r="AB1058" s="36"/>
      <c r="AC1058" s="36"/>
      <c r="AD1058" s="36"/>
      <c r="AE1058" s="36"/>
      <c r="AR1058" s="205" t="s">
        <v>275</v>
      </c>
      <c r="AT1058" s="205" t="s">
        <v>166</v>
      </c>
      <c r="AU1058" s="205" t="s">
        <v>82</v>
      </c>
      <c r="AY1058" s="19" t="s">
        <v>163</v>
      </c>
      <c r="BE1058" s="206">
        <f>IF(N1058="základní",J1058,0)</f>
        <v>0</v>
      </c>
      <c r="BF1058" s="206">
        <f>IF(N1058="snížená",J1058,0)</f>
        <v>0</v>
      </c>
      <c r="BG1058" s="206">
        <f>IF(N1058="zákl. přenesená",J1058,0)</f>
        <v>0</v>
      </c>
      <c r="BH1058" s="206">
        <f>IF(N1058="sníž. přenesená",J1058,0)</f>
        <v>0</v>
      </c>
      <c r="BI1058" s="206">
        <f>IF(N1058="nulová",J1058,0)</f>
        <v>0</v>
      </c>
      <c r="BJ1058" s="19" t="s">
        <v>80</v>
      </c>
      <c r="BK1058" s="206">
        <f>ROUND(I1058*H1058,2)</f>
        <v>0</v>
      </c>
      <c r="BL1058" s="19" t="s">
        <v>275</v>
      </c>
      <c r="BM1058" s="205" t="s">
        <v>1279</v>
      </c>
    </row>
    <row r="1059" spans="1:65" s="13" customFormat="1" ht="11.25">
      <c r="B1059" s="207"/>
      <c r="C1059" s="208"/>
      <c r="D1059" s="209" t="s">
        <v>173</v>
      </c>
      <c r="E1059" s="210" t="s">
        <v>20</v>
      </c>
      <c r="F1059" s="211" t="s">
        <v>316</v>
      </c>
      <c r="G1059" s="208"/>
      <c r="H1059" s="210" t="s">
        <v>20</v>
      </c>
      <c r="I1059" s="212"/>
      <c r="J1059" s="208"/>
      <c r="K1059" s="208"/>
      <c r="L1059" s="213"/>
      <c r="M1059" s="214"/>
      <c r="N1059" s="215"/>
      <c r="O1059" s="215"/>
      <c r="P1059" s="215"/>
      <c r="Q1059" s="215"/>
      <c r="R1059" s="215"/>
      <c r="S1059" s="215"/>
      <c r="T1059" s="216"/>
      <c r="AT1059" s="217" t="s">
        <v>173</v>
      </c>
      <c r="AU1059" s="217" t="s">
        <v>82</v>
      </c>
      <c r="AV1059" s="13" t="s">
        <v>80</v>
      </c>
      <c r="AW1059" s="13" t="s">
        <v>34</v>
      </c>
      <c r="AX1059" s="13" t="s">
        <v>73</v>
      </c>
      <c r="AY1059" s="217" t="s">
        <v>163</v>
      </c>
    </row>
    <row r="1060" spans="1:65" s="14" customFormat="1" ht="11.25">
      <c r="B1060" s="218"/>
      <c r="C1060" s="219"/>
      <c r="D1060" s="209" t="s">
        <v>173</v>
      </c>
      <c r="E1060" s="220" t="s">
        <v>20</v>
      </c>
      <c r="F1060" s="221" t="s">
        <v>1144</v>
      </c>
      <c r="G1060" s="219"/>
      <c r="H1060" s="222">
        <v>30.4</v>
      </c>
      <c r="I1060" s="223"/>
      <c r="J1060" s="219"/>
      <c r="K1060" s="219"/>
      <c r="L1060" s="224"/>
      <c r="M1060" s="225"/>
      <c r="N1060" s="226"/>
      <c r="O1060" s="226"/>
      <c r="P1060" s="226"/>
      <c r="Q1060" s="226"/>
      <c r="R1060" s="226"/>
      <c r="S1060" s="226"/>
      <c r="T1060" s="227"/>
      <c r="AT1060" s="228" t="s">
        <v>173</v>
      </c>
      <c r="AU1060" s="228" t="s">
        <v>82</v>
      </c>
      <c r="AV1060" s="14" t="s">
        <v>82</v>
      </c>
      <c r="AW1060" s="14" t="s">
        <v>34</v>
      </c>
      <c r="AX1060" s="14" t="s">
        <v>80</v>
      </c>
      <c r="AY1060" s="228" t="s">
        <v>163</v>
      </c>
    </row>
    <row r="1061" spans="1:65" s="2" customFormat="1" ht="60.6" customHeight="1">
      <c r="A1061" s="36"/>
      <c r="B1061" s="37"/>
      <c r="C1061" s="194" t="s">
        <v>1280</v>
      </c>
      <c r="D1061" s="194" t="s">
        <v>166</v>
      </c>
      <c r="E1061" s="195" t="s">
        <v>1281</v>
      </c>
      <c r="F1061" s="196" t="s">
        <v>1282</v>
      </c>
      <c r="G1061" s="197" t="s">
        <v>185</v>
      </c>
      <c r="H1061" s="198">
        <v>111.187</v>
      </c>
      <c r="I1061" s="199"/>
      <c r="J1061" s="200">
        <f>ROUND(I1061*H1061,2)</f>
        <v>0</v>
      </c>
      <c r="K1061" s="196" t="s">
        <v>20</v>
      </c>
      <c r="L1061" s="41"/>
      <c r="M1061" s="201" t="s">
        <v>20</v>
      </c>
      <c r="N1061" s="202" t="s">
        <v>44</v>
      </c>
      <c r="O1061" s="66"/>
      <c r="P1061" s="203">
        <f>O1061*H1061</f>
        <v>0</v>
      </c>
      <c r="Q1061" s="203">
        <v>3.5790000000000002E-2</v>
      </c>
      <c r="R1061" s="203">
        <f>Q1061*H1061</f>
        <v>3.9793827300000002</v>
      </c>
      <c r="S1061" s="203">
        <v>0</v>
      </c>
      <c r="T1061" s="204">
        <f>S1061*H1061</f>
        <v>0</v>
      </c>
      <c r="U1061" s="36"/>
      <c r="V1061" s="36"/>
      <c r="W1061" s="36"/>
      <c r="X1061" s="36"/>
      <c r="Y1061" s="36"/>
      <c r="Z1061" s="36"/>
      <c r="AA1061" s="36"/>
      <c r="AB1061" s="36"/>
      <c r="AC1061" s="36"/>
      <c r="AD1061" s="36"/>
      <c r="AE1061" s="36"/>
      <c r="AR1061" s="205" t="s">
        <v>275</v>
      </c>
      <c r="AT1061" s="205" t="s">
        <v>166</v>
      </c>
      <c r="AU1061" s="205" t="s">
        <v>82</v>
      </c>
      <c r="AY1061" s="19" t="s">
        <v>163</v>
      </c>
      <c r="BE1061" s="206">
        <f>IF(N1061="základní",J1061,0)</f>
        <v>0</v>
      </c>
      <c r="BF1061" s="206">
        <f>IF(N1061="snížená",J1061,0)</f>
        <v>0</v>
      </c>
      <c r="BG1061" s="206">
        <f>IF(N1061="zákl. přenesená",J1061,0)</f>
        <v>0</v>
      </c>
      <c r="BH1061" s="206">
        <f>IF(N1061="sníž. přenesená",J1061,0)</f>
        <v>0</v>
      </c>
      <c r="BI1061" s="206">
        <f>IF(N1061="nulová",J1061,0)</f>
        <v>0</v>
      </c>
      <c r="BJ1061" s="19" t="s">
        <v>80</v>
      </c>
      <c r="BK1061" s="206">
        <f>ROUND(I1061*H1061,2)</f>
        <v>0</v>
      </c>
      <c r="BL1061" s="19" t="s">
        <v>275</v>
      </c>
      <c r="BM1061" s="205" t="s">
        <v>1283</v>
      </c>
    </row>
    <row r="1062" spans="1:65" s="13" customFormat="1" ht="11.25">
      <c r="B1062" s="207"/>
      <c r="C1062" s="208"/>
      <c r="D1062" s="209" t="s">
        <v>173</v>
      </c>
      <c r="E1062" s="210" t="s">
        <v>20</v>
      </c>
      <c r="F1062" s="211" t="s">
        <v>316</v>
      </c>
      <c r="G1062" s="208"/>
      <c r="H1062" s="210" t="s">
        <v>20</v>
      </c>
      <c r="I1062" s="212"/>
      <c r="J1062" s="208"/>
      <c r="K1062" s="208"/>
      <c r="L1062" s="213"/>
      <c r="M1062" s="214"/>
      <c r="N1062" s="215"/>
      <c r="O1062" s="215"/>
      <c r="P1062" s="215"/>
      <c r="Q1062" s="215"/>
      <c r="R1062" s="215"/>
      <c r="S1062" s="215"/>
      <c r="T1062" s="216"/>
      <c r="AT1062" s="217" t="s">
        <v>173</v>
      </c>
      <c r="AU1062" s="217" t="s">
        <v>82</v>
      </c>
      <c r="AV1062" s="13" t="s">
        <v>80</v>
      </c>
      <c r="AW1062" s="13" t="s">
        <v>34</v>
      </c>
      <c r="AX1062" s="13" t="s">
        <v>73</v>
      </c>
      <c r="AY1062" s="217" t="s">
        <v>163</v>
      </c>
    </row>
    <row r="1063" spans="1:65" s="13" customFormat="1" ht="11.25">
      <c r="B1063" s="207"/>
      <c r="C1063" s="208"/>
      <c r="D1063" s="209" t="s">
        <v>173</v>
      </c>
      <c r="E1063" s="210" t="s">
        <v>20</v>
      </c>
      <c r="F1063" s="211" t="s">
        <v>1284</v>
      </c>
      <c r="G1063" s="208"/>
      <c r="H1063" s="210" t="s">
        <v>20</v>
      </c>
      <c r="I1063" s="212"/>
      <c r="J1063" s="208"/>
      <c r="K1063" s="208"/>
      <c r="L1063" s="213"/>
      <c r="M1063" s="214"/>
      <c r="N1063" s="215"/>
      <c r="O1063" s="215"/>
      <c r="P1063" s="215"/>
      <c r="Q1063" s="215"/>
      <c r="R1063" s="215"/>
      <c r="S1063" s="215"/>
      <c r="T1063" s="216"/>
      <c r="AT1063" s="217" t="s">
        <v>173</v>
      </c>
      <c r="AU1063" s="217" t="s">
        <v>82</v>
      </c>
      <c r="AV1063" s="13" t="s">
        <v>80</v>
      </c>
      <c r="AW1063" s="13" t="s">
        <v>34</v>
      </c>
      <c r="AX1063" s="13" t="s">
        <v>73</v>
      </c>
      <c r="AY1063" s="217" t="s">
        <v>163</v>
      </c>
    </row>
    <row r="1064" spans="1:65" s="14" customFormat="1" ht="11.25">
      <c r="B1064" s="218"/>
      <c r="C1064" s="219"/>
      <c r="D1064" s="209" t="s">
        <v>173</v>
      </c>
      <c r="E1064" s="220" t="s">
        <v>20</v>
      </c>
      <c r="F1064" s="221" t="s">
        <v>1285</v>
      </c>
      <c r="G1064" s="219"/>
      <c r="H1064" s="222">
        <v>53.518999999999998</v>
      </c>
      <c r="I1064" s="223"/>
      <c r="J1064" s="219"/>
      <c r="K1064" s="219"/>
      <c r="L1064" s="224"/>
      <c r="M1064" s="225"/>
      <c r="N1064" s="226"/>
      <c r="O1064" s="226"/>
      <c r="P1064" s="226"/>
      <c r="Q1064" s="226"/>
      <c r="R1064" s="226"/>
      <c r="S1064" s="226"/>
      <c r="T1064" s="227"/>
      <c r="AT1064" s="228" t="s">
        <v>173</v>
      </c>
      <c r="AU1064" s="228" t="s">
        <v>82</v>
      </c>
      <c r="AV1064" s="14" t="s">
        <v>82</v>
      </c>
      <c r="AW1064" s="14" t="s">
        <v>34</v>
      </c>
      <c r="AX1064" s="14" t="s">
        <v>73</v>
      </c>
      <c r="AY1064" s="228" t="s">
        <v>163</v>
      </c>
    </row>
    <row r="1065" spans="1:65" s="14" customFormat="1" ht="11.25">
      <c r="B1065" s="218"/>
      <c r="C1065" s="219"/>
      <c r="D1065" s="209" t="s">
        <v>173</v>
      </c>
      <c r="E1065" s="220" t="s">
        <v>20</v>
      </c>
      <c r="F1065" s="221" t="s">
        <v>936</v>
      </c>
      <c r="G1065" s="219"/>
      <c r="H1065" s="222">
        <v>57.667999999999999</v>
      </c>
      <c r="I1065" s="223"/>
      <c r="J1065" s="219"/>
      <c r="K1065" s="219"/>
      <c r="L1065" s="224"/>
      <c r="M1065" s="225"/>
      <c r="N1065" s="226"/>
      <c r="O1065" s="226"/>
      <c r="P1065" s="226"/>
      <c r="Q1065" s="226"/>
      <c r="R1065" s="226"/>
      <c r="S1065" s="226"/>
      <c r="T1065" s="227"/>
      <c r="AT1065" s="228" t="s">
        <v>173</v>
      </c>
      <c r="AU1065" s="228" t="s">
        <v>82</v>
      </c>
      <c r="AV1065" s="14" t="s">
        <v>82</v>
      </c>
      <c r="AW1065" s="14" t="s">
        <v>34</v>
      </c>
      <c r="AX1065" s="14" t="s">
        <v>73</v>
      </c>
      <c r="AY1065" s="228" t="s">
        <v>163</v>
      </c>
    </row>
    <row r="1066" spans="1:65" s="15" customFormat="1" ht="11.25">
      <c r="B1066" s="229"/>
      <c r="C1066" s="230"/>
      <c r="D1066" s="209" t="s">
        <v>173</v>
      </c>
      <c r="E1066" s="231" t="s">
        <v>20</v>
      </c>
      <c r="F1066" s="232" t="s">
        <v>178</v>
      </c>
      <c r="G1066" s="230"/>
      <c r="H1066" s="233">
        <v>111.187</v>
      </c>
      <c r="I1066" s="234"/>
      <c r="J1066" s="230"/>
      <c r="K1066" s="230"/>
      <c r="L1066" s="235"/>
      <c r="M1066" s="236"/>
      <c r="N1066" s="237"/>
      <c r="O1066" s="237"/>
      <c r="P1066" s="237"/>
      <c r="Q1066" s="237"/>
      <c r="R1066" s="237"/>
      <c r="S1066" s="237"/>
      <c r="T1066" s="238"/>
      <c r="AT1066" s="239" t="s">
        <v>173</v>
      </c>
      <c r="AU1066" s="239" t="s">
        <v>82</v>
      </c>
      <c r="AV1066" s="15" t="s">
        <v>171</v>
      </c>
      <c r="AW1066" s="15" t="s">
        <v>34</v>
      </c>
      <c r="AX1066" s="15" t="s">
        <v>80</v>
      </c>
      <c r="AY1066" s="239" t="s">
        <v>163</v>
      </c>
    </row>
    <row r="1067" spans="1:65" s="2" customFormat="1" ht="30" customHeight="1">
      <c r="A1067" s="36"/>
      <c r="B1067" s="37"/>
      <c r="C1067" s="194" t="s">
        <v>1286</v>
      </c>
      <c r="D1067" s="194" t="s">
        <v>166</v>
      </c>
      <c r="E1067" s="195" t="s">
        <v>1287</v>
      </c>
      <c r="F1067" s="196" t="s">
        <v>1288</v>
      </c>
      <c r="G1067" s="197" t="s">
        <v>207</v>
      </c>
      <c r="H1067" s="198">
        <v>15.178000000000001</v>
      </c>
      <c r="I1067" s="199"/>
      <c r="J1067" s="200">
        <f>ROUND(I1067*H1067,2)</f>
        <v>0</v>
      </c>
      <c r="K1067" s="196" t="s">
        <v>170</v>
      </c>
      <c r="L1067" s="41"/>
      <c r="M1067" s="201" t="s">
        <v>20</v>
      </c>
      <c r="N1067" s="202" t="s">
        <v>44</v>
      </c>
      <c r="O1067" s="66"/>
      <c r="P1067" s="203">
        <f>O1067*H1067</f>
        <v>0</v>
      </c>
      <c r="Q1067" s="203">
        <v>0</v>
      </c>
      <c r="R1067" s="203">
        <f>Q1067*H1067</f>
        <v>0</v>
      </c>
      <c r="S1067" s="203">
        <v>0</v>
      </c>
      <c r="T1067" s="204">
        <f>S1067*H1067</f>
        <v>0</v>
      </c>
      <c r="U1067" s="36"/>
      <c r="V1067" s="36"/>
      <c r="W1067" s="36"/>
      <c r="X1067" s="36"/>
      <c r="Y1067" s="36"/>
      <c r="Z1067" s="36"/>
      <c r="AA1067" s="36"/>
      <c r="AB1067" s="36"/>
      <c r="AC1067" s="36"/>
      <c r="AD1067" s="36"/>
      <c r="AE1067" s="36"/>
      <c r="AR1067" s="205" t="s">
        <v>275</v>
      </c>
      <c r="AT1067" s="205" t="s">
        <v>166</v>
      </c>
      <c r="AU1067" s="205" t="s">
        <v>82</v>
      </c>
      <c r="AY1067" s="19" t="s">
        <v>163</v>
      </c>
      <c r="BE1067" s="206">
        <f>IF(N1067="základní",J1067,0)</f>
        <v>0</v>
      </c>
      <c r="BF1067" s="206">
        <f>IF(N1067="snížená",J1067,0)</f>
        <v>0</v>
      </c>
      <c r="BG1067" s="206">
        <f>IF(N1067="zákl. přenesená",J1067,0)</f>
        <v>0</v>
      </c>
      <c r="BH1067" s="206">
        <f>IF(N1067="sníž. přenesená",J1067,0)</f>
        <v>0</v>
      </c>
      <c r="BI1067" s="206">
        <f>IF(N1067="nulová",J1067,0)</f>
        <v>0</v>
      </c>
      <c r="BJ1067" s="19" t="s">
        <v>80</v>
      </c>
      <c r="BK1067" s="206">
        <f>ROUND(I1067*H1067,2)</f>
        <v>0</v>
      </c>
      <c r="BL1067" s="19" t="s">
        <v>275</v>
      </c>
      <c r="BM1067" s="205" t="s">
        <v>1289</v>
      </c>
    </row>
    <row r="1068" spans="1:65" s="2" customFormat="1" ht="97.5">
      <c r="A1068" s="36"/>
      <c r="B1068" s="37"/>
      <c r="C1068" s="38"/>
      <c r="D1068" s="209" t="s">
        <v>187</v>
      </c>
      <c r="E1068" s="38"/>
      <c r="F1068" s="240" t="s">
        <v>1290</v>
      </c>
      <c r="G1068" s="38"/>
      <c r="H1068" s="38"/>
      <c r="I1068" s="117"/>
      <c r="J1068" s="38"/>
      <c r="K1068" s="38"/>
      <c r="L1068" s="41"/>
      <c r="M1068" s="241"/>
      <c r="N1068" s="242"/>
      <c r="O1068" s="66"/>
      <c r="P1068" s="66"/>
      <c r="Q1068" s="66"/>
      <c r="R1068" s="66"/>
      <c r="S1068" s="66"/>
      <c r="T1068" s="67"/>
      <c r="U1068" s="36"/>
      <c r="V1068" s="36"/>
      <c r="W1068" s="36"/>
      <c r="X1068" s="36"/>
      <c r="Y1068" s="36"/>
      <c r="Z1068" s="36"/>
      <c r="AA1068" s="36"/>
      <c r="AB1068" s="36"/>
      <c r="AC1068" s="36"/>
      <c r="AD1068" s="36"/>
      <c r="AE1068" s="36"/>
      <c r="AT1068" s="19" t="s">
        <v>187</v>
      </c>
      <c r="AU1068" s="19" t="s">
        <v>82</v>
      </c>
    </row>
    <row r="1069" spans="1:65" s="12" customFormat="1" ht="22.9" customHeight="1">
      <c r="B1069" s="178"/>
      <c r="C1069" s="179"/>
      <c r="D1069" s="180" t="s">
        <v>72</v>
      </c>
      <c r="E1069" s="192" t="s">
        <v>1291</v>
      </c>
      <c r="F1069" s="192" t="s">
        <v>1292</v>
      </c>
      <c r="G1069" s="179"/>
      <c r="H1069" s="179"/>
      <c r="I1069" s="182"/>
      <c r="J1069" s="193">
        <f>BK1069</f>
        <v>0</v>
      </c>
      <c r="K1069" s="179"/>
      <c r="L1069" s="184"/>
      <c r="M1069" s="185"/>
      <c r="N1069" s="186"/>
      <c r="O1069" s="186"/>
      <c r="P1069" s="187">
        <f>SUM(P1070:P1077)</f>
        <v>0</v>
      </c>
      <c r="Q1069" s="186"/>
      <c r="R1069" s="187">
        <f>SUM(R1070:R1077)</f>
        <v>8.1941087999999988E-3</v>
      </c>
      <c r="S1069" s="186"/>
      <c r="T1069" s="188">
        <f>SUM(T1070:T1077)</f>
        <v>9.2685000000000007E-3</v>
      </c>
      <c r="AR1069" s="189" t="s">
        <v>82</v>
      </c>
      <c r="AT1069" s="190" t="s">
        <v>72</v>
      </c>
      <c r="AU1069" s="190" t="s">
        <v>80</v>
      </c>
      <c r="AY1069" s="189" t="s">
        <v>163</v>
      </c>
      <c r="BK1069" s="191">
        <f>SUM(BK1070:BK1077)</f>
        <v>0</v>
      </c>
    </row>
    <row r="1070" spans="1:65" s="2" customFormat="1" ht="14.45" customHeight="1">
      <c r="A1070" s="36"/>
      <c r="B1070" s="37"/>
      <c r="C1070" s="194" t="s">
        <v>1293</v>
      </c>
      <c r="D1070" s="194" t="s">
        <v>166</v>
      </c>
      <c r="E1070" s="195" t="s">
        <v>1294</v>
      </c>
      <c r="F1070" s="196" t="s">
        <v>1295</v>
      </c>
      <c r="G1070" s="197" t="s">
        <v>245</v>
      </c>
      <c r="H1070" s="198">
        <v>5.55</v>
      </c>
      <c r="I1070" s="199"/>
      <c r="J1070" s="200">
        <f>ROUND(I1070*H1070,2)</f>
        <v>0</v>
      </c>
      <c r="K1070" s="196" t="s">
        <v>170</v>
      </c>
      <c r="L1070" s="41"/>
      <c r="M1070" s="201" t="s">
        <v>20</v>
      </c>
      <c r="N1070" s="202" t="s">
        <v>44</v>
      </c>
      <c r="O1070" s="66"/>
      <c r="P1070" s="203">
        <f>O1070*H1070</f>
        <v>0</v>
      </c>
      <c r="Q1070" s="203">
        <v>0</v>
      </c>
      <c r="R1070" s="203">
        <f>Q1070*H1070</f>
        <v>0</v>
      </c>
      <c r="S1070" s="203">
        <v>1.67E-3</v>
      </c>
      <c r="T1070" s="204">
        <f>S1070*H1070</f>
        <v>9.2685000000000007E-3</v>
      </c>
      <c r="U1070" s="36"/>
      <c r="V1070" s="36"/>
      <c r="W1070" s="36"/>
      <c r="X1070" s="36"/>
      <c r="Y1070" s="36"/>
      <c r="Z1070" s="36"/>
      <c r="AA1070" s="36"/>
      <c r="AB1070" s="36"/>
      <c r="AC1070" s="36"/>
      <c r="AD1070" s="36"/>
      <c r="AE1070" s="36"/>
      <c r="AR1070" s="205" t="s">
        <v>275</v>
      </c>
      <c r="AT1070" s="205" t="s">
        <v>166</v>
      </c>
      <c r="AU1070" s="205" t="s">
        <v>82</v>
      </c>
      <c r="AY1070" s="19" t="s">
        <v>163</v>
      </c>
      <c r="BE1070" s="206">
        <f>IF(N1070="základní",J1070,0)</f>
        <v>0</v>
      </c>
      <c r="BF1070" s="206">
        <f>IF(N1070="snížená",J1070,0)</f>
        <v>0</v>
      </c>
      <c r="BG1070" s="206">
        <f>IF(N1070="zákl. přenesená",J1070,0)</f>
        <v>0</v>
      </c>
      <c r="BH1070" s="206">
        <f>IF(N1070="sníž. přenesená",J1070,0)</f>
        <v>0</v>
      </c>
      <c r="BI1070" s="206">
        <f>IF(N1070="nulová",J1070,0)</f>
        <v>0</v>
      </c>
      <c r="BJ1070" s="19" t="s">
        <v>80</v>
      </c>
      <c r="BK1070" s="206">
        <f>ROUND(I1070*H1070,2)</f>
        <v>0</v>
      </c>
      <c r="BL1070" s="19" t="s">
        <v>275</v>
      </c>
      <c r="BM1070" s="205" t="s">
        <v>1296</v>
      </c>
    </row>
    <row r="1071" spans="1:65" s="13" customFormat="1" ht="11.25">
      <c r="B1071" s="207"/>
      <c r="C1071" s="208"/>
      <c r="D1071" s="209" t="s">
        <v>173</v>
      </c>
      <c r="E1071" s="210" t="s">
        <v>20</v>
      </c>
      <c r="F1071" s="211" t="s">
        <v>658</v>
      </c>
      <c r="G1071" s="208"/>
      <c r="H1071" s="210" t="s">
        <v>20</v>
      </c>
      <c r="I1071" s="212"/>
      <c r="J1071" s="208"/>
      <c r="K1071" s="208"/>
      <c r="L1071" s="213"/>
      <c r="M1071" s="214"/>
      <c r="N1071" s="215"/>
      <c r="O1071" s="215"/>
      <c r="P1071" s="215"/>
      <c r="Q1071" s="215"/>
      <c r="R1071" s="215"/>
      <c r="S1071" s="215"/>
      <c r="T1071" s="216"/>
      <c r="AT1071" s="217" t="s">
        <v>173</v>
      </c>
      <c r="AU1071" s="217" t="s">
        <v>82</v>
      </c>
      <c r="AV1071" s="13" t="s">
        <v>80</v>
      </c>
      <c r="AW1071" s="13" t="s">
        <v>34</v>
      </c>
      <c r="AX1071" s="13" t="s">
        <v>73</v>
      </c>
      <c r="AY1071" s="217" t="s">
        <v>163</v>
      </c>
    </row>
    <row r="1072" spans="1:65" s="14" customFormat="1" ht="11.25">
      <c r="B1072" s="218"/>
      <c r="C1072" s="219"/>
      <c r="D1072" s="209" t="s">
        <v>173</v>
      </c>
      <c r="E1072" s="220" t="s">
        <v>20</v>
      </c>
      <c r="F1072" s="221" t="s">
        <v>1297</v>
      </c>
      <c r="G1072" s="219"/>
      <c r="H1072" s="222">
        <v>5.55</v>
      </c>
      <c r="I1072" s="223"/>
      <c r="J1072" s="219"/>
      <c r="K1072" s="219"/>
      <c r="L1072" s="224"/>
      <c r="M1072" s="225"/>
      <c r="N1072" s="226"/>
      <c r="O1072" s="226"/>
      <c r="P1072" s="226"/>
      <c r="Q1072" s="226"/>
      <c r="R1072" s="226"/>
      <c r="S1072" s="226"/>
      <c r="T1072" s="227"/>
      <c r="AT1072" s="228" t="s">
        <v>173</v>
      </c>
      <c r="AU1072" s="228" t="s">
        <v>82</v>
      </c>
      <c r="AV1072" s="14" t="s">
        <v>82</v>
      </c>
      <c r="AW1072" s="14" t="s">
        <v>34</v>
      </c>
      <c r="AX1072" s="14" t="s">
        <v>80</v>
      </c>
      <c r="AY1072" s="228" t="s">
        <v>163</v>
      </c>
    </row>
    <row r="1073" spans="1:65" s="2" customFormat="1" ht="32.25" customHeight="1">
      <c r="A1073" s="36"/>
      <c r="B1073" s="37"/>
      <c r="C1073" s="194" t="s">
        <v>1298</v>
      </c>
      <c r="D1073" s="194" t="s">
        <v>166</v>
      </c>
      <c r="E1073" s="195" t="s">
        <v>1299</v>
      </c>
      <c r="F1073" s="196" t="s">
        <v>1300</v>
      </c>
      <c r="G1073" s="197" t="s">
        <v>245</v>
      </c>
      <c r="H1073" s="198">
        <v>5.55</v>
      </c>
      <c r="I1073" s="199"/>
      <c r="J1073" s="200">
        <f>ROUND(I1073*H1073,2)</f>
        <v>0</v>
      </c>
      <c r="K1073" s="196" t="s">
        <v>170</v>
      </c>
      <c r="L1073" s="41"/>
      <c r="M1073" s="201" t="s">
        <v>20</v>
      </c>
      <c r="N1073" s="202" t="s">
        <v>44</v>
      </c>
      <c r="O1073" s="66"/>
      <c r="P1073" s="203">
        <f>O1073*H1073</f>
        <v>0</v>
      </c>
      <c r="Q1073" s="203">
        <v>1.4764159999999999E-3</v>
      </c>
      <c r="R1073" s="203">
        <f>Q1073*H1073</f>
        <v>8.1941087999999988E-3</v>
      </c>
      <c r="S1073" s="203">
        <v>0</v>
      </c>
      <c r="T1073" s="204">
        <f>S1073*H1073</f>
        <v>0</v>
      </c>
      <c r="U1073" s="36"/>
      <c r="V1073" s="36"/>
      <c r="W1073" s="36"/>
      <c r="X1073" s="36"/>
      <c r="Y1073" s="36"/>
      <c r="Z1073" s="36"/>
      <c r="AA1073" s="36"/>
      <c r="AB1073" s="36"/>
      <c r="AC1073" s="36"/>
      <c r="AD1073" s="36"/>
      <c r="AE1073" s="36"/>
      <c r="AR1073" s="205" t="s">
        <v>275</v>
      </c>
      <c r="AT1073" s="205" t="s">
        <v>166</v>
      </c>
      <c r="AU1073" s="205" t="s">
        <v>82</v>
      </c>
      <c r="AY1073" s="19" t="s">
        <v>163</v>
      </c>
      <c r="BE1073" s="206">
        <f>IF(N1073="základní",J1073,0)</f>
        <v>0</v>
      </c>
      <c r="BF1073" s="206">
        <f>IF(N1073="snížená",J1073,0)</f>
        <v>0</v>
      </c>
      <c r="BG1073" s="206">
        <f>IF(N1073="zákl. přenesená",J1073,0)</f>
        <v>0</v>
      </c>
      <c r="BH1073" s="206">
        <f>IF(N1073="sníž. přenesená",J1073,0)</f>
        <v>0</v>
      </c>
      <c r="BI1073" s="206">
        <f>IF(N1073="nulová",J1073,0)</f>
        <v>0</v>
      </c>
      <c r="BJ1073" s="19" t="s">
        <v>80</v>
      </c>
      <c r="BK1073" s="206">
        <f>ROUND(I1073*H1073,2)</f>
        <v>0</v>
      </c>
      <c r="BL1073" s="19" t="s">
        <v>275</v>
      </c>
      <c r="BM1073" s="205" t="s">
        <v>1301</v>
      </c>
    </row>
    <row r="1074" spans="1:65" s="13" customFormat="1" ht="11.25">
      <c r="B1074" s="207"/>
      <c r="C1074" s="208"/>
      <c r="D1074" s="209" t="s">
        <v>173</v>
      </c>
      <c r="E1074" s="210" t="s">
        <v>20</v>
      </c>
      <c r="F1074" s="211" t="s">
        <v>176</v>
      </c>
      <c r="G1074" s="208"/>
      <c r="H1074" s="210" t="s">
        <v>20</v>
      </c>
      <c r="I1074" s="212"/>
      <c r="J1074" s="208"/>
      <c r="K1074" s="208"/>
      <c r="L1074" s="213"/>
      <c r="M1074" s="214"/>
      <c r="N1074" s="215"/>
      <c r="O1074" s="215"/>
      <c r="P1074" s="215"/>
      <c r="Q1074" s="215"/>
      <c r="R1074" s="215"/>
      <c r="S1074" s="215"/>
      <c r="T1074" s="216"/>
      <c r="AT1074" s="217" t="s">
        <v>173</v>
      </c>
      <c r="AU1074" s="217" t="s">
        <v>82</v>
      </c>
      <c r="AV1074" s="13" t="s">
        <v>80</v>
      </c>
      <c r="AW1074" s="13" t="s">
        <v>34</v>
      </c>
      <c r="AX1074" s="13" t="s">
        <v>73</v>
      </c>
      <c r="AY1074" s="217" t="s">
        <v>163</v>
      </c>
    </row>
    <row r="1075" spans="1:65" s="14" customFormat="1" ht="11.25">
      <c r="B1075" s="218"/>
      <c r="C1075" s="219"/>
      <c r="D1075" s="209" t="s">
        <v>173</v>
      </c>
      <c r="E1075" s="220" t="s">
        <v>20</v>
      </c>
      <c r="F1075" s="221" t="s">
        <v>1297</v>
      </c>
      <c r="G1075" s="219"/>
      <c r="H1075" s="222">
        <v>5.55</v>
      </c>
      <c r="I1075" s="223"/>
      <c r="J1075" s="219"/>
      <c r="K1075" s="219"/>
      <c r="L1075" s="224"/>
      <c r="M1075" s="225"/>
      <c r="N1075" s="226"/>
      <c r="O1075" s="226"/>
      <c r="P1075" s="226"/>
      <c r="Q1075" s="226"/>
      <c r="R1075" s="226"/>
      <c r="S1075" s="226"/>
      <c r="T1075" s="227"/>
      <c r="AT1075" s="228" t="s">
        <v>173</v>
      </c>
      <c r="AU1075" s="228" t="s">
        <v>82</v>
      </c>
      <c r="AV1075" s="14" t="s">
        <v>82</v>
      </c>
      <c r="AW1075" s="14" t="s">
        <v>34</v>
      </c>
      <c r="AX1075" s="14" t="s">
        <v>80</v>
      </c>
      <c r="AY1075" s="228" t="s">
        <v>163</v>
      </c>
    </row>
    <row r="1076" spans="1:65" s="2" customFormat="1" ht="29.25" customHeight="1">
      <c r="A1076" s="36"/>
      <c r="B1076" s="37"/>
      <c r="C1076" s="194" t="s">
        <v>1302</v>
      </c>
      <c r="D1076" s="194" t="s">
        <v>166</v>
      </c>
      <c r="E1076" s="195" t="s">
        <v>1303</v>
      </c>
      <c r="F1076" s="196" t="s">
        <v>1304</v>
      </c>
      <c r="G1076" s="197" t="s">
        <v>207</v>
      </c>
      <c r="H1076" s="198">
        <v>8.0000000000000002E-3</v>
      </c>
      <c r="I1076" s="199"/>
      <c r="J1076" s="200">
        <f>ROUND(I1076*H1076,2)</f>
        <v>0</v>
      </c>
      <c r="K1076" s="196" t="s">
        <v>170</v>
      </c>
      <c r="L1076" s="41"/>
      <c r="M1076" s="201" t="s">
        <v>20</v>
      </c>
      <c r="N1076" s="202" t="s">
        <v>44</v>
      </c>
      <c r="O1076" s="66"/>
      <c r="P1076" s="203">
        <f>O1076*H1076</f>
        <v>0</v>
      </c>
      <c r="Q1076" s="203">
        <v>0</v>
      </c>
      <c r="R1076" s="203">
        <f>Q1076*H1076</f>
        <v>0</v>
      </c>
      <c r="S1076" s="203">
        <v>0</v>
      </c>
      <c r="T1076" s="204">
        <f>S1076*H1076</f>
        <v>0</v>
      </c>
      <c r="U1076" s="36"/>
      <c r="V1076" s="36"/>
      <c r="W1076" s="36"/>
      <c r="X1076" s="36"/>
      <c r="Y1076" s="36"/>
      <c r="Z1076" s="36"/>
      <c r="AA1076" s="36"/>
      <c r="AB1076" s="36"/>
      <c r="AC1076" s="36"/>
      <c r="AD1076" s="36"/>
      <c r="AE1076" s="36"/>
      <c r="AR1076" s="205" t="s">
        <v>275</v>
      </c>
      <c r="AT1076" s="205" t="s">
        <v>166</v>
      </c>
      <c r="AU1076" s="205" t="s">
        <v>82</v>
      </c>
      <c r="AY1076" s="19" t="s">
        <v>163</v>
      </c>
      <c r="BE1076" s="206">
        <f>IF(N1076="základní",J1076,0)</f>
        <v>0</v>
      </c>
      <c r="BF1076" s="206">
        <f>IF(N1076="snížená",J1076,0)</f>
        <v>0</v>
      </c>
      <c r="BG1076" s="206">
        <f>IF(N1076="zákl. přenesená",J1076,0)</f>
        <v>0</v>
      </c>
      <c r="BH1076" s="206">
        <f>IF(N1076="sníž. přenesená",J1076,0)</f>
        <v>0</v>
      </c>
      <c r="BI1076" s="206">
        <f>IF(N1076="nulová",J1076,0)</f>
        <v>0</v>
      </c>
      <c r="BJ1076" s="19" t="s">
        <v>80</v>
      </c>
      <c r="BK1076" s="206">
        <f>ROUND(I1076*H1076,2)</f>
        <v>0</v>
      </c>
      <c r="BL1076" s="19" t="s">
        <v>275</v>
      </c>
      <c r="BM1076" s="205" t="s">
        <v>1305</v>
      </c>
    </row>
    <row r="1077" spans="1:65" s="2" customFormat="1" ht="87.75">
      <c r="A1077" s="36"/>
      <c r="B1077" s="37"/>
      <c r="C1077" s="38"/>
      <c r="D1077" s="209" t="s">
        <v>187</v>
      </c>
      <c r="E1077" s="38"/>
      <c r="F1077" s="240" t="s">
        <v>979</v>
      </c>
      <c r="G1077" s="38"/>
      <c r="H1077" s="38"/>
      <c r="I1077" s="117"/>
      <c r="J1077" s="38"/>
      <c r="K1077" s="38"/>
      <c r="L1077" s="41"/>
      <c r="M1077" s="241"/>
      <c r="N1077" s="242"/>
      <c r="O1077" s="66"/>
      <c r="P1077" s="66"/>
      <c r="Q1077" s="66"/>
      <c r="R1077" s="66"/>
      <c r="S1077" s="66"/>
      <c r="T1077" s="67"/>
      <c r="U1077" s="36"/>
      <c r="V1077" s="36"/>
      <c r="W1077" s="36"/>
      <c r="X1077" s="36"/>
      <c r="Y1077" s="36"/>
      <c r="Z1077" s="36"/>
      <c r="AA1077" s="36"/>
      <c r="AB1077" s="36"/>
      <c r="AC1077" s="36"/>
      <c r="AD1077" s="36"/>
      <c r="AE1077" s="36"/>
      <c r="AT1077" s="19" t="s">
        <v>187</v>
      </c>
      <c r="AU1077" s="19" t="s">
        <v>82</v>
      </c>
    </row>
    <row r="1078" spans="1:65" s="12" customFormat="1" ht="22.9" customHeight="1">
      <c r="B1078" s="178"/>
      <c r="C1078" s="179"/>
      <c r="D1078" s="180" t="s">
        <v>72</v>
      </c>
      <c r="E1078" s="192" t="s">
        <v>1306</v>
      </c>
      <c r="F1078" s="192" t="s">
        <v>1307</v>
      </c>
      <c r="G1078" s="179"/>
      <c r="H1078" s="179"/>
      <c r="I1078" s="182"/>
      <c r="J1078" s="193">
        <f>BK1078</f>
        <v>0</v>
      </c>
      <c r="K1078" s="179"/>
      <c r="L1078" s="184"/>
      <c r="M1078" s="185"/>
      <c r="N1078" s="186"/>
      <c r="O1078" s="186"/>
      <c r="P1078" s="187">
        <f>SUM(P1079:P1081)</f>
        <v>0</v>
      </c>
      <c r="Q1078" s="186"/>
      <c r="R1078" s="187">
        <f>SUM(R1079:R1081)</f>
        <v>0.2</v>
      </c>
      <c r="S1078" s="186"/>
      <c r="T1078" s="188">
        <f>SUM(T1079:T1081)</f>
        <v>0</v>
      </c>
      <c r="AR1078" s="189" t="s">
        <v>82</v>
      </c>
      <c r="AT1078" s="190" t="s">
        <v>72</v>
      </c>
      <c r="AU1078" s="190" t="s">
        <v>80</v>
      </c>
      <c r="AY1078" s="189" t="s">
        <v>163</v>
      </c>
      <c r="BK1078" s="191">
        <f>SUM(BK1079:BK1081)</f>
        <v>0</v>
      </c>
    </row>
    <row r="1079" spans="1:65" s="2" customFormat="1" ht="28.5" customHeight="1">
      <c r="A1079" s="36"/>
      <c r="B1079" s="37"/>
      <c r="C1079" s="194" t="s">
        <v>1308</v>
      </c>
      <c r="D1079" s="194" t="s">
        <v>166</v>
      </c>
      <c r="E1079" s="195" t="s">
        <v>1309</v>
      </c>
      <c r="F1079" s="196" t="s">
        <v>1310</v>
      </c>
      <c r="G1079" s="197" t="s">
        <v>245</v>
      </c>
      <c r="H1079" s="198">
        <v>2</v>
      </c>
      <c r="I1079" s="199"/>
      <c r="J1079" s="200">
        <f>ROUND(I1079*H1079,2)</f>
        <v>0</v>
      </c>
      <c r="K1079" s="196" t="s">
        <v>20</v>
      </c>
      <c r="L1079" s="41"/>
      <c r="M1079" s="201" t="s">
        <v>20</v>
      </c>
      <c r="N1079" s="202" t="s">
        <v>44</v>
      </c>
      <c r="O1079" s="66"/>
      <c r="P1079" s="203">
        <f>O1079*H1079</f>
        <v>0</v>
      </c>
      <c r="Q1079" s="203">
        <v>0.1</v>
      </c>
      <c r="R1079" s="203">
        <f>Q1079*H1079</f>
        <v>0.2</v>
      </c>
      <c r="S1079" s="203">
        <v>0</v>
      </c>
      <c r="T1079" s="204">
        <f>S1079*H1079</f>
        <v>0</v>
      </c>
      <c r="U1079" s="36"/>
      <c r="V1079" s="36"/>
      <c r="W1079" s="36"/>
      <c r="X1079" s="36"/>
      <c r="Y1079" s="36"/>
      <c r="Z1079" s="36"/>
      <c r="AA1079" s="36"/>
      <c r="AB1079" s="36"/>
      <c r="AC1079" s="36"/>
      <c r="AD1079" s="36"/>
      <c r="AE1079" s="36"/>
      <c r="AR1079" s="205" t="s">
        <v>275</v>
      </c>
      <c r="AT1079" s="205" t="s">
        <v>166</v>
      </c>
      <c r="AU1079" s="205" t="s">
        <v>82</v>
      </c>
      <c r="AY1079" s="19" t="s">
        <v>163</v>
      </c>
      <c r="BE1079" s="206">
        <f>IF(N1079="základní",J1079,0)</f>
        <v>0</v>
      </c>
      <c r="BF1079" s="206">
        <f>IF(N1079="snížená",J1079,0)</f>
        <v>0</v>
      </c>
      <c r="BG1079" s="206">
        <f>IF(N1079="zákl. přenesená",J1079,0)</f>
        <v>0</v>
      </c>
      <c r="BH1079" s="206">
        <f>IF(N1079="sníž. přenesená",J1079,0)</f>
        <v>0</v>
      </c>
      <c r="BI1079" s="206">
        <f>IF(N1079="nulová",J1079,0)</f>
        <v>0</v>
      </c>
      <c r="BJ1079" s="19" t="s">
        <v>80</v>
      </c>
      <c r="BK1079" s="206">
        <f>ROUND(I1079*H1079,2)</f>
        <v>0</v>
      </c>
      <c r="BL1079" s="19" t="s">
        <v>275</v>
      </c>
      <c r="BM1079" s="205" t="s">
        <v>1311</v>
      </c>
    </row>
    <row r="1080" spans="1:65" s="2" customFormat="1" ht="29.25" customHeight="1">
      <c r="A1080" s="36"/>
      <c r="B1080" s="37"/>
      <c r="C1080" s="194" t="s">
        <v>1312</v>
      </c>
      <c r="D1080" s="194" t="s">
        <v>166</v>
      </c>
      <c r="E1080" s="195" t="s">
        <v>1313</v>
      </c>
      <c r="F1080" s="196" t="s">
        <v>1314</v>
      </c>
      <c r="G1080" s="197" t="s">
        <v>207</v>
      </c>
      <c r="H1080" s="198">
        <v>0.2</v>
      </c>
      <c r="I1080" s="199"/>
      <c r="J1080" s="200">
        <f>ROUND(I1080*H1080,2)</f>
        <v>0</v>
      </c>
      <c r="K1080" s="196" t="s">
        <v>170</v>
      </c>
      <c r="L1080" s="41"/>
      <c r="M1080" s="201" t="s">
        <v>20</v>
      </c>
      <c r="N1080" s="202" t="s">
        <v>44</v>
      </c>
      <c r="O1080" s="66"/>
      <c r="P1080" s="203">
        <f>O1080*H1080</f>
        <v>0</v>
      </c>
      <c r="Q1080" s="203">
        <v>0</v>
      </c>
      <c r="R1080" s="203">
        <f>Q1080*H1080</f>
        <v>0</v>
      </c>
      <c r="S1080" s="203">
        <v>0</v>
      </c>
      <c r="T1080" s="204">
        <f>S1080*H1080</f>
        <v>0</v>
      </c>
      <c r="U1080" s="36"/>
      <c r="V1080" s="36"/>
      <c r="W1080" s="36"/>
      <c r="X1080" s="36"/>
      <c r="Y1080" s="36"/>
      <c r="Z1080" s="36"/>
      <c r="AA1080" s="36"/>
      <c r="AB1080" s="36"/>
      <c r="AC1080" s="36"/>
      <c r="AD1080" s="36"/>
      <c r="AE1080" s="36"/>
      <c r="AR1080" s="205" t="s">
        <v>275</v>
      </c>
      <c r="AT1080" s="205" t="s">
        <v>166</v>
      </c>
      <c r="AU1080" s="205" t="s">
        <v>82</v>
      </c>
      <c r="AY1080" s="19" t="s">
        <v>163</v>
      </c>
      <c r="BE1080" s="206">
        <f>IF(N1080="základní",J1080,0)</f>
        <v>0</v>
      </c>
      <c r="BF1080" s="206">
        <f>IF(N1080="snížená",J1080,0)</f>
        <v>0</v>
      </c>
      <c r="BG1080" s="206">
        <f>IF(N1080="zákl. přenesená",J1080,0)</f>
        <v>0</v>
      </c>
      <c r="BH1080" s="206">
        <f>IF(N1080="sníž. přenesená",J1080,0)</f>
        <v>0</v>
      </c>
      <c r="BI1080" s="206">
        <f>IF(N1080="nulová",J1080,0)</f>
        <v>0</v>
      </c>
      <c r="BJ1080" s="19" t="s">
        <v>80</v>
      </c>
      <c r="BK1080" s="206">
        <f>ROUND(I1080*H1080,2)</f>
        <v>0</v>
      </c>
      <c r="BL1080" s="19" t="s">
        <v>275</v>
      </c>
      <c r="BM1080" s="205" t="s">
        <v>1315</v>
      </c>
    </row>
    <row r="1081" spans="1:65" s="2" customFormat="1" ht="87.75">
      <c r="A1081" s="36"/>
      <c r="B1081" s="37"/>
      <c r="C1081" s="38"/>
      <c r="D1081" s="209" t="s">
        <v>187</v>
      </c>
      <c r="E1081" s="38"/>
      <c r="F1081" s="240" t="s">
        <v>1316</v>
      </c>
      <c r="G1081" s="38"/>
      <c r="H1081" s="38"/>
      <c r="I1081" s="117"/>
      <c r="J1081" s="38"/>
      <c r="K1081" s="38"/>
      <c r="L1081" s="41"/>
      <c r="M1081" s="241"/>
      <c r="N1081" s="242"/>
      <c r="O1081" s="66"/>
      <c r="P1081" s="66"/>
      <c r="Q1081" s="66"/>
      <c r="R1081" s="66"/>
      <c r="S1081" s="66"/>
      <c r="T1081" s="67"/>
      <c r="U1081" s="36"/>
      <c r="V1081" s="36"/>
      <c r="W1081" s="36"/>
      <c r="X1081" s="36"/>
      <c r="Y1081" s="36"/>
      <c r="Z1081" s="36"/>
      <c r="AA1081" s="36"/>
      <c r="AB1081" s="36"/>
      <c r="AC1081" s="36"/>
      <c r="AD1081" s="36"/>
      <c r="AE1081" s="36"/>
      <c r="AT1081" s="19" t="s">
        <v>187</v>
      </c>
      <c r="AU1081" s="19" t="s">
        <v>82</v>
      </c>
    </row>
    <row r="1082" spans="1:65" s="12" customFormat="1" ht="22.9" customHeight="1">
      <c r="B1082" s="178"/>
      <c r="C1082" s="179"/>
      <c r="D1082" s="180" t="s">
        <v>72</v>
      </c>
      <c r="E1082" s="192" t="s">
        <v>1317</v>
      </c>
      <c r="F1082" s="192" t="s">
        <v>1318</v>
      </c>
      <c r="G1082" s="179"/>
      <c r="H1082" s="179"/>
      <c r="I1082" s="182"/>
      <c r="J1082" s="193">
        <f>BK1082</f>
        <v>0</v>
      </c>
      <c r="K1082" s="179"/>
      <c r="L1082" s="184"/>
      <c r="M1082" s="185"/>
      <c r="N1082" s="186"/>
      <c r="O1082" s="186"/>
      <c r="P1082" s="187">
        <f>SUM(P1083:P1157)</f>
        <v>0</v>
      </c>
      <c r="Q1082" s="186"/>
      <c r="R1082" s="187">
        <f>SUM(R1083:R1157)</f>
        <v>3.8310000000000004</v>
      </c>
      <c r="S1082" s="186"/>
      <c r="T1082" s="188">
        <f>SUM(T1083:T1157)</f>
        <v>7.0510817499999998</v>
      </c>
      <c r="AR1082" s="189" t="s">
        <v>82</v>
      </c>
      <c r="AT1082" s="190" t="s">
        <v>72</v>
      </c>
      <c r="AU1082" s="190" t="s">
        <v>80</v>
      </c>
      <c r="AY1082" s="189" t="s">
        <v>163</v>
      </c>
      <c r="BK1082" s="191">
        <f>SUM(BK1083:BK1157)</f>
        <v>0</v>
      </c>
    </row>
    <row r="1083" spans="1:65" s="2" customFormat="1" ht="14.45" customHeight="1">
      <c r="A1083" s="36"/>
      <c r="B1083" s="37"/>
      <c r="C1083" s="194" t="s">
        <v>1319</v>
      </c>
      <c r="D1083" s="194" t="s">
        <v>166</v>
      </c>
      <c r="E1083" s="195" t="s">
        <v>1320</v>
      </c>
      <c r="F1083" s="196" t="s">
        <v>1321</v>
      </c>
      <c r="G1083" s="197" t="s">
        <v>185</v>
      </c>
      <c r="H1083" s="198">
        <v>25.169</v>
      </c>
      <c r="I1083" s="199"/>
      <c r="J1083" s="200">
        <f>ROUND(I1083*H1083,2)</f>
        <v>0</v>
      </c>
      <c r="K1083" s="196" t="s">
        <v>170</v>
      </c>
      <c r="L1083" s="41"/>
      <c r="M1083" s="201" t="s">
        <v>20</v>
      </c>
      <c r="N1083" s="202" t="s">
        <v>44</v>
      </c>
      <c r="O1083" s="66"/>
      <c r="P1083" s="203">
        <f>O1083*H1083</f>
        <v>0</v>
      </c>
      <c r="Q1083" s="203">
        <v>0</v>
      </c>
      <c r="R1083" s="203">
        <f>Q1083*H1083</f>
        <v>0</v>
      </c>
      <c r="S1083" s="203">
        <v>1.695E-2</v>
      </c>
      <c r="T1083" s="204">
        <f>S1083*H1083</f>
        <v>0.42661454999999998</v>
      </c>
      <c r="U1083" s="36"/>
      <c r="V1083" s="36"/>
      <c r="W1083" s="36"/>
      <c r="X1083" s="36"/>
      <c r="Y1083" s="36"/>
      <c r="Z1083" s="36"/>
      <c r="AA1083" s="36"/>
      <c r="AB1083" s="36"/>
      <c r="AC1083" s="36"/>
      <c r="AD1083" s="36"/>
      <c r="AE1083" s="36"/>
      <c r="AR1083" s="205" t="s">
        <v>275</v>
      </c>
      <c r="AT1083" s="205" t="s">
        <v>166</v>
      </c>
      <c r="AU1083" s="205" t="s">
        <v>82</v>
      </c>
      <c r="AY1083" s="19" t="s">
        <v>163</v>
      </c>
      <c r="BE1083" s="206">
        <f>IF(N1083="základní",J1083,0)</f>
        <v>0</v>
      </c>
      <c r="BF1083" s="206">
        <f>IF(N1083="snížená",J1083,0)</f>
        <v>0</v>
      </c>
      <c r="BG1083" s="206">
        <f>IF(N1083="zákl. přenesená",J1083,0)</f>
        <v>0</v>
      </c>
      <c r="BH1083" s="206">
        <f>IF(N1083="sníž. přenesená",J1083,0)</f>
        <v>0</v>
      </c>
      <c r="BI1083" s="206">
        <f>IF(N1083="nulová",J1083,0)</f>
        <v>0</v>
      </c>
      <c r="BJ1083" s="19" t="s">
        <v>80</v>
      </c>
      <c r="BK1083" s="206">
        <f>ROUND(I1083*H1083,2)</f>
        <v>0</v>
      </c>
      <c r="BL1083" s="19" t="s">
        <v>275</v>
      </c>
      <c r="BM1083" s="205" t="s">
        <v>1322</v>
      </c>
    </row>
    <row r="1084" spans="1:65" s="2" customFormat="1" ht="39">
      <c r="A1084" s="36"/>
      <c r="B1084" s="37"/>
      <c r="C1084" s="38"/>
      <c r="D1084" s="209" t="s">
        <v>187</v>
      </c>
      <c r="E1084" s="38"/>
      <c r="F1084" s="240" t="s">
        <v>1323</v>
      </c>
      <c r="G1084" s="38"/>
      <c r="H1084" s="38"/>
      <c r="I1084" s="117"/>
      <c r="J1084" s="38"/>
      <c r="K1084" s="38"/>
      <c r="L1084" s="41"/>
      <c r="M1084" s="241"/>
      <c r="N1084" s="242"/>
      <c r="O1084" s="66"/>
      <c r="P1084" s="66"/>
      <c r="Q1084" s="66"/>
      <c r="R1084" s="66"/>
      <c r="S1084" s="66"/>
      <c r="T1084" s="67"/>
      <c r="U1084" s="36"/>
      <c r="V1084" s="36"/>
      <c r="W1084" s="36"/>
      <c r="X1084" s="36"/>
      <c r="Y1084" s="36"/>
      <c r="Z1084" s="36"/>
      <c r="AA1084" s="36"/>
      <c r="AB1084" s="36"/>
      <c r="AC1084" s="36"/>
      <c r="AD1084" s="36"/>
      <c r="AE1084" s="36"/>
      <c r="AT1084" s="19" t="s">
        <v>187</v>
      </c>
      <c r="AU1084" s="19" t="s">
        <v>82</v>
      </c>
    </row>
    <row r="1085" spans="1:65" s="13" customFormat="1" ht="11.25">
      <c r="B1085" s="207"/>
      <c r="C1085" s="208"/>
      <c r="D1085" s="209" t="s">
        <v>173</v>
      </c>
      <c r="E1085" s="210" t="s">
        <v>20</v>
      </c>
      <c r="F1085" s="211" t="s">
        <v>280</v>
      </c>
      <c r="G1085" s="208"/>
      <c r="H1085" s="210" t="s">
        <v>20</v>
      </c>
      <c r="I1085" s="212"/>
      <c r="J1085" s="208"/>
      <c r="K1085" s="208"/>
      <c r="L1085" s="213"/>
      <c r="M1085" s="214"/>
      <c r="N1085" s="215"/>
      <c r="O1085" s="215"/>
      <c r="P1085" s="215"/>
      <c r="Q1085" s="215"/>
      <c r="R1085" s="215"/>
      <c r="S1085" s="215"/>
      <c r="T1085" s="216"/>
      <c r="AT1085" s="217" t="s">
        <v>173</v>
      </c>
      <c r="AU1085" s="217" t="s">
        <v>82</v>
      </c>
      <c r="AV1085" s="13" t="s">
        <v>80</v>
      </c>
      <c r="AW1085" s="13" t="s">
        <v>34</v>
      </c>
      <c r="AX1085" s="13" t="s">
        <v>73</v>
      </c>
      <c r="AY1085" s="217" t="s">
        <v>163</v>
      </c>
    </row>
    <row r="1086" spans="1:65" s="13" customFormat="1" ht="11.25">
      <c r="B1086" s="207"/>
      <c r="C1086" s="208"/>
      <c r="D1086" s="209" t="s">
        <v>173</v>
      </c>
      <c r="E1086" s="210" t="s">
        <v>20</v>
      </c>
      <c r="F1086" s="211" t="s">
        <v>281</v>
      </c>
      <c r="G1086" s="208"/>
      <c r="H1086" s="210" t="s">
        <v>20</v>
      </c>
      <c r="I1086" s="212"/>
      <c r="J1086" s="208"/>
      <c r="K1086" s="208"/>
      <c r="L1086" s="213"/>
      <c r="M1086" s="214"/>
      <c r="N1086" s="215"/>
      <c r="O1086" s="215"/>
      <c r="P1086" s="215"/>
      <c r="Q1086" s="215"/>
      <c r="R1086" s="215"/>
      <c r="S1086" s="215"/>
      <c r="T1086" s="216"/>
      <c r="AT1086" s="217" t="s">
        <v>173</v>
      </c>
      <c r="AU1086" s="217" t="s">
        <v>82</v>
      </c>
      <c r="AV1086" s="13" t="s">
        <v>80</v>
      </c>
      <c r="AW1086" s="13" t="s">
        <v>34</v>
      </c>
      <c r="AX1086" s="13" t="s">
        <v>73</v>
      </c>
      <c r="AY1086" s="217" t="s">
        <v>163</v>
      </c>
    </row>
    <row r="1087" spans="1:65" s="14" customFormat="1" ht="11.25">
      <c r="B1087" s="218"/>
      <c r="C1087" s="219"/>
      <c r="D1087" s="209" t="s">
        <v>173</v>
      </c>
      <c r="E1087" s="220" t="s">
        <v>20</v>
      </c>
      <c r="F1087" s="221" t="s">
        <v>1324</v>
      </c>
      <c r="G1087" s="219"/>
      <c r="H1087" s="222">
        <v>25.169</v>
      </c>
      <c r="I1087" s="223"/>
      <c r="J1087" s="219"/>
      <c r="K1087" s="219"/>
      <c r="L1087" s="224"/>
      <c r="M1087" s="225"/>
      <c r="N1087" s="226"/>
      <c r="O1087" s="226"/>
      <c r="P1087" s="226"/>
      <c r="Q1087" s="226"/>
      <c r="R1087" s="226"/>
      <c r="S1087" s="226"/>
      <c r="T1087" s="227"/>
      <c r="AT1087" s="228" t="s">
        <v>173</v>
      </c>
      <c r="AU1087" s="228" t="s">
        <v>82</v>
      </c>
      <c r="AV1087" s="14" t="s">
        <v>82</v>
      </c>
      <c r="AW1087" s="14" t="s">
        <v>34</v>
      </c>
      <c r="AX1087" s="14" t="s">
        <v>80</v>
      </c>
      <c r="AY1087" s="228" t="s">
        <v>163</v>
      </c>
    </row>
    <row r="1088" spans="1:65" s="2" customFormat="1" ht="14.45" customHeight="1">
      <c r="A1088" s="36"/>
      <c r="B1088" s="37"/>
      <c r="C1088" s="194" t="s">
        <v>1325</v>
      </c>
      <c r="D1088" s="194" t="s">
        <v>166</v>
      </c>
      <c r="E1088" s="195" t="s">
        <v>1326</v>
      </c>
      <c r="F1088" s="196" t="s">
        <v>1327</v>
      </c>
      <c r="G1088" s="197" t="s">
        <v>245</v>
      </c>
      <c r="H1088" s="198">
        <v>27</v>
      </c>
      <c r="I1088" s="199"/>
      <c r="J1088" s="200">
        <f>ROUND(I1088*H1088,2)</f>
        <v>0</v>
      </c>
      <c r="K1088" s="196" t="s">
        <v>20</v>
      </c>
      <c r="L1088" s="41"/>
      <c r="M1088" s="201" t="s">
        <v>20</v>
      </c>
      <c r="N1088" s="202" t="s">
        <v>44</v>
      </c>
      <c r="O1088" s="66"/>
      <c r="P1088" s="203">
        <f>O1088*H1088</f>
        <v>0</v>
      </c>
      <c r="Q1088" s="203">
        <v>0</v>
      </c>
      <c r="R1088" s="203">
        <f>Q1088*H1088</f>
        <v>0</v>
      </c>
      <c r="S1088" s="203">
        <v>0</v>
      </c>
      <c r="T1088" s="204">
        <f>S1088*H1088</f>
        <v>0</v>
      </c>
      <c r="U1088" s="36"/>
      <c r="V1088" s="36"/>
      <c r="W1088" s="36"/>
      <c r="X1088" s="36"/>
      <c r="Y1088" s="36"/>
      <c r="Z1088" s="36"/>
      <c r="AA1088" s="36"/>
      <c r="AB1088" s="36"/>
      <c r="AC1088" s="36"/>
      <c r="AD1088" s="36"/>
      <c r="AE1088" s="36"/>
      <c r="AR1088" s="205" t="s">
        <v>275</v>
      </c>
      <c r="AT1088" s="205" t="s">
        <v>166</v>
      </c>
      <c r="AU1088" s="205" t="s">
        <v>82</v>
      </c>
      <c r="AY1088" s="19" t="s">
        <v>163</v>
      </c>
      <c r="BE1088" s="206">
        <f>IF(N1088="základní",J1088,0)</f>
        <v>0</v>
      </c>
      <c r="BF1088" s="206">
        <f>IF(N1088="snížená",J1088,0)</f>
        <v>0</v>
      </c>
      <c r="BG1088" s="206">
        <f>IF(N1088="zákl. přenesená",J1088,0)</f>
        <v>0</v>
      </c>
      <c r="BH1088" s="206">
        <f>IF(N1088="sníž. přenesená",J1088,0)</f>
        <v>0</v>
      </c>
      <c r="BI1088" s="206">
        <f>IF(N1088="nulová",J1088,0)</f>
        <v>0</v>
      </c>
      <c r="BJ1088" s="19" t="s">
        <v>80</v>
      </c>
      <c r="BK1088" s="206">
        <f>ROUND(I1088*H1088,2)</f>
        <v>0</v>
      </c>
      <c r="BL1088" s="19" t="s">
        <v>275</v>
      </c>
      <c r="BM1088" s="205" t="s">
        <v>1328</v>
      </c>
    </row>
    <row r="1089" spans="1:65" s="2" customFormat="1" ht="29.25">
      <c r="A1089" s="36"/>
      <c r="B1089" s="37"/>
      <c r="C1089" s="38"/>
      <c r="D1089" s="209" t="s">
        <v>187</v>
      </c>
      <c r="E1089" s="38"/>
      <c r="F1089" s="240" t="s">
        <v>1329</v>
      </c>
      <c r="G1089" s="38"/>
      <c r="H1089" s="38"/>
      <c r="I1089" s="117"/>
      <c r="J1089" s="38"/>
      <c r="K1089" s="38"/>
      <c r="L1089" s="41"/>
      <c r="M1089" s="241"/>
      <c r="N1089" s="242"/>
      <c r="O1089" s="66"/>
      <c r="P1089" s="66"/>
      <c r="Q1089" s="66"/>
      <c r="R1089" s="66"/>
      <c r="S1089" s="66"/>
      <c r="T1089" s="67"/>
      <c r="U1089" s="36"/>
      <c r="V1089" s="36"/>
      <c r="W1089" s="36"/>
      <c r="X1089" s="36"/>
      <c r="Y1089" s="36"/>
      <c r="Z1089" s="36"/>
      <c r="AA1089" s="36"/>
      <c r="AB1089" s="36"/>
      <c r="AC1089" s="36"/>
      <c r="AD1089" s="36"/>
      <c r="AE1089" s="36"/>
      <c r="AT1089" s="19" t="s">
        <v>187</v>
      </c>
      <c r="AU1089" s="19" t="s">
        <v>82</v>
      </c>
    </row>
    <row r="1090" spans="1:65" s="13" customFormat="1" ht="11.25">
      <c r="B1090" s="207"/>
      <c r="C1090" s="208"/>
      <c r="D1090" s="209" t="s">
        <v>173</v>
      </c>
      <c r="E1090" s="210" t="s">
        <v>20</v>
      </c>
      <c r="F1090" s="211" t="s">
        <v>1330</v>
      </c>
      <c r="G1090" s="208"/>
      <c r="H1090" s="210" t="s">
        <v>20</v>
      </c>
      <c r="I1090" s="212"/>
      <c r="J1090" s="208"/>
      <c r="K1090" s="208"/>
      <c r="L1090" s="213"/>
      <c r="M1090" s="214"/>
      <c r="N1090" s="215"/>
      <c r="O1090" s="215"/>
      <c r="P1090" s="215"/>
      <c r="Q1090" s="215"/>
      <c r="R1090" s="215"/>
      <c r="S1090" s="215"/>
      <c r="T1090" s="216"/>
      <c r="AT1090" s="217" t="s">
        <v>173</v>
      </c>
      <c r="AU1090" s="217" t="s">
        <v>82</v>
      </c>
      <c r="AV1090" s="13" t="s">
        <v>80</v>
      </c>
      <c r="AW1090" s="13" t="s">
        <v>34</v>
      </c>
      <c r="AX1090" s="13" t="s">
        <v>73</v>
      </c>
      <c r="AY1090" s="217" t="s">
        <v>163</v>
      </c>
    </row>
    <row r="1091" spans="1:65" s="14" customFormat="1" ht="11.25">
      <c r="B1091" s="218"/>
      <c r="C1091" s="219"/>
      <c r="D1091" s="209" t="s">
        <v>173</v>
      </c>
      <c r="E1091" s="220" t="s">
        <v>20</v>
      </c>
      <c r="F1091" s="221" t="s">
        <v>1331</v>
      </c>
      <c r="G1091" s="219"/>
      <c r="H1091" s="222">
        <v>27</v>
      </c>
      <c r="I1091" s="223"/>
      <c r="J1091" s="219"/>
      <c r="K1091" s="219"/>
      <c r="L1091" s="224"/>
      <c r="M1091" s="225"/>
      <c r="N1091" s="226"/>
      <c r="O1091" s="226"/>
      <c r="P1091" s="226"/>
      <c r="Q1091" s="226"/>
      <c r="R1091" s="226"/>
      <c r="S1091" s="226"/>
      <c r="T1091" s="227"/>
      <c r="AT1091" s="228" t="s">
        <v>173</v>
      </c>
      <c r="AU1091" s="228" t="s">
        <v>82</v>
      </c>
      <c r="AV1091" s="14" t="s">
        <v>82</v>
      </c>
      <c r="AW1091" s="14" t="s">
        <v>34</v>
      </c>
      <c r="AX1091" s="14" t="s">
        <v>80</v>
      </c>
      <c r="AY1091" s="228" t="s">
        <v>163</v>
      </c>
    </row>
    <row r="1092" spans="1:65" s="2" customFormat="1" ht="74.25" customHeight="1">
      <c r="A1092" s="36"/>
      <c r="B1092" s="37"/>
      <c r="C1092" s="243" t="s">
        <v>1332</v>
      </c>
      <c r="D1092" s="243" t="s">
        <v>214</v>
      </c>
      <c r="E1092" s="244" t="s">
        <v>1333</v>
      </c>
      <c r="F1092" s="245" t="s">
        <v>1334</v>
      </c>
      <c r="G1092" s="246" t="s">
        <v>245</v>
      </c>
      <c r="H1092" s="247">
        <v>27</v>
      </c>
      <c r="I1092" s="248"/>
      <c r="J1092" s="249">
        <f>ROUND(I1092*H1092,2)</f>
        <v>0</v>
      </c>
      <c r="K1092" s="245" t="s">
        <v>20</v>
      </c>
      <c r="L1092" s="250"/>
      <c r="M1092" s="251" t="s">
        <v>20</v>
      </c>
      <c r="N1092" s="252" t="s">
        <v>44</v>
      </c>
      <c r="O1092" s="66"/>
      <c r="P1092" s="203">
        <f>O1092*H1092</f>
        <v>0</v>
      </c>
      <c r="Q1092" s="203">
        <v>8.0000000000000002E-3</v>
      </c>
      <c r="R1092" s="203">
        <f>Q1092*H1092</f>
        <v>0.216</v>
      </c>
      <c r="S1092" s="203">
        <v>0</v>
      </c>
      <c r="T1092" s="204">
        <f>S1092*H1092</f>
        <v>0</v>
      </c>
      <c r="U1092" s="36"/>
      <c r="V1092" s="36"/>
      <c r="W1092" s="36"/>
      <c r="X1092" s="36"/>
      <c r="Y1092" s="36"/>
      <c r="Z1092" s="36"/>
      <c r="AA1092" s="36"/>
      <c r="AB1092" s="36"/>
      <c r="AC1092" s="36"/>
      <c r="AD1092" s="36"/>
      <c r="AE1092" s="36"/>
      <c r="AR1092" s="205" t="s">
        <v>373</v>
      </c>
      <c r="AT1092" s="205" t="s">
        <v>214</v>
      </c>
      <c r="AU1092" s="205" t="s">
        <v>82</v>
      </c>
      <c r="AY1092" s="19" t="s">
        <v>163</v>
      </c>
      <c r="BE1092" s="206">
        <f>IF(N1092="základní",J1092,0)</f>
        <v>0</v>
      </c>
      <c r="BF1092" s="206">
        <f>IF(N1092="snížená",J1092,0)</f>
        <v>0</v>
      </c>
      <c r="BG1092" s="206">
        <f>IF(N1092="zákl. přenesená",J1092,0)</f>
        <v>0</v>
      </c>
      <c r="BH1092" s="206">
        <f>IF(N1092="sníž. přenesená",J1092,0)</f>
        <v>0</v>
      </c>
      <c r="BI1092" s="206">
        <f>IF(N1092="nulová",J1092,0)</f>
        <v>0</v>
      </c>
      <c r="BJ1092" s="19" t="s">
        <v>80</v>
      </c>
      <c r="BK1092" s="206">
        <f>ROUND(I1092*H1092,2)</f>
        <v>0</v>
      </c>
      <c r="BL1092" s="19" t="s">
        <v>275</v>
      </c>
      <c r="BM1092" s="205" t="s">
        <v>1335</v>
      </c>
    </row>
    <row r="1093" spans="1:65" s="2" customFormat="1" ht="14.45" customHeight="1">
      <c r="A1093" s="36"/>
      <c r="B1093" s="37"/>
      <c r="C1093" s="194" t="s">
        <v>1336</v>
      </c>
      <c r="D1093" s="194" t="s">
        <v>166</v>
      </c>
      <c r="E1093" s="195" t="s">
        <v>1337</v>
      </c>
      <c r="F1093" s="196" t="s">
        <v>1338</v>
      </c>
      <c r="G1093" s="197" t="s">
        <v>185</v>
      </c>
      <c r="H1093" s="198">
        <v>180.768</v>
      </c>
      <c r="I1093" s="199"/>
      <c r="J1093" s="200">
        <f>ROUND(I1093*H1093,2)</f>
        <v>0</v>
      </c>
      <c r="K1093" s="196" t="s">
        <v>170</v>
      </c>
      <c r="L1093" s="41"/>
      <c r="M1093" s="201" t="s">
        <v>20</v>
      </c>
      <c r="N1093" s="202" t="s">
        <v>44</v>
      </c>
      <c r="O1093" s="66"/>
      <c r="P1093" s="203">
        <f>O1093*H1093</f>
        <v>0</v>
      </c>
      <c r="Q1093" s="203">
        <v>0</v>
      </c>
      <c r="R1093" s="203">
        <f>Q1093*H1093</f>
        <v>0</v>
      </c>
      <c r="S1093" s="203">
        <v>2.4649999999999998E-2</v>
      </c>
      <c r="T1093" s="204">
        <f>S1093*H1093</f>
        <v>4.4559311999999993</v>
      </c>
      <c r="U1093" s="36"/>
      <c r="V1093" s="36"/>
      <c r="W1093" s="36"/>
      <c r="X1093" s="36"/>
      <c r="Y1093" s="36"/>
      <c r="Z1093" s="36"/>
      <c r="AA1093" s="36"/>
      <c r="AB1093" s="36"/>
      <c r="AC1093" s="36"/>
      <c r="AD1093" s="36"/>
      <c r="AE1093" s="36"/>
      <c r="AR1093" s="205" t="s">
        <v>275</v>
      </c>
      <c r="AT1093" s="205" t="s">
        <v>166</v>
      </c>
      <c r="AU1093" s="205" t="s">
        <v>82</v>
      </c>
      <c r="AY1093" s="19" t="s">
        <v>163</v>
      </c>
      <c r="BE1093" s="206">
        <f>IF(N1093="základní",J1093,0)</f>
        <v>0</v>
      </c>
      <c r="BF1093" s="206">
        <f>IF(N1093="snížená",J1093,0)</f>
        <v>0</v>
      </c>
      <c r="BG1093" s="206">
        <f>IF(N1093="zákl. přenesená",J1093,0)</f>
        <v>0</v>
      </c>
      <c r="BH1093" s="206">
        <f>IF(N1093="sníž. přenesená",J1093,0)</f>
        <v>0</v>
      </c>
      <c r="BI1093" s="206">
        <f>IF(N1093="nulová",J1093,0)</f>
        <v>0</v>
      </c>
      <c r="BJ1093" s="19" t="s">
        <v>80</v>
      </c>
      <c r="BK1093" s="206">
        <f>ROUND(I1093*H1093,2)</f>
        <v>0</v>
      </c>
      <c r="BL1093" s="19" t="s">
        <v>275</v>
      </c>
      <c r="BM1093" s="205" t="s">
        <v>1339</v>
      </c>
    </row>
    <row r="1094" spans="1:65" s="2" customFormat="1" ht="39">
      <c r="A1094" s="36"/>
      <c r="B1094" s="37"/>
      <c r="C1094" s="38"/>
      <c r="D1094" s="209" t="s">
        <v>187</v>
      </c>
      <c r="E1094" s="38"/>
      <c r="F1094" s="240" t="s">
        <v>1340</v>
      </c>
      <c r="G1094" s="38"/>
      <c r="H1094" s="38"/>
      <c r="I1094" s="117"/>
      <c r="J1094" s="38"/>
      <c r="K1094" s="38"/>
      <c r="L1094" s="41"/>
      <c r="M1094" s="241"/>
      <c r="N1094" s="242"/>
      <c r="O1094" s="66"/>
      <c r="P1094" s="66"/>
      <c r="Q1094" s="66"/>
      <c r="R1094" s="66"/>
      <c r="S1094" s="66"/>
      <c r="T1094" s="67"/>
      <c r="U1094" s="36"/>
      <c r="V1094" s="36"/>
      <c r="W1094" s="36"/>
      <c r="X1094" s="36"/>
      <c r="Y1094" s="36"/>
      <c r="Z1094" s="36"/>
      <c r="AA1094" s="36"/>
      <c r="AB1094" s="36"/>
      <c r="AC1094" s="36"/>
      <c r="AD1094" s="36"/>
      <c r="AE1094" s="36"/>
      <c r="AT1094" s="19" t="s">
        <v>187</v>
      </c>
      <c r="AU1094" s="19" t="s">
        <v>82</v>
      </c>
    </row>
    <row r="1095" spans="1:65" s="13" customFormat="1" ht="11.25">
      <c r="B1095" s="207"/>
      <c r="C1095" s="208"/>
      <c r="D1095" s="209" t="s">
        <v>173</v>
      </c>
      <c r="E1095" s="210" t="s">
        <v>20</v>
      </c>
      <c r="F1095" s="211" t="s">
        <v>280</v>
      </c>
      <c r="G1095" s="208"/>
      <c r="H1095" s="210" t="s">
        <v>20</v>
      </c>
      <c r="I1095" s="212"/>
      <c r="J1095" s="208"/>
      <c r="K1095" s="208"/>
      <c r="L1095" s="213"/>
      <c r="M1095" s="214"/>
      <c r="N1095" s="215"/>
      <c r="O1095" s="215"/>
      <c r="P1095" s="215"/>
      <c r="Q1095" s="215"/>
      <c r="R1095" s="215"/>
      <c r="S1095" s="215"/>
      <c r="T1095" s="216"/>
      <c r="AT1095" s="217" t="s">
        <v>173</v>
      </c>
      <c r="AU1095" s="217" t="s">
        <v>82</v>
      </c>
      <c r="AV1095" s="13" t="s">
        <v>80</v>
      </c>
      <c r="AW1095" s="13" t="s">
        <v>34</v>
      </c>
      <c r="AX1095" s="13" t="s">
        <v>73</v>
      </c>
      <c r="AY1095" s="217" t="s">
        <v>163</v>
      </c>
    </row>
    <row r="1096" spans="1:65" s="13" customFormat="1" ht="11.25">
      <c r="B1096" s="207"/>
      <c r="C1096" s="208"/>
      <c r="D1096" s="209" t="s">
        <v>173</v>
      </c>
      <c r="E1096" s="210" t="s">
        <v>20</v>
      </c>
      <c r="F1096" s="211" t="s">
        <v>967</v>
      </c>
      <c r="G1096" s="208"/>
      <c r="H1096" s="210" t="s">
        <v>20</v>
      </c>
      <c r="I1096" s="212"/>
      <c r="J1096" s="208"/>
      <c r="K1096" s="208"/>
      <c r="L1096" s="213"/>
      <c r="M1096" s="214"/>
      <c r="N1096" s="215"/>
      <c r="O1096" s="215"/>
      <c r="P1096" s="215"/>
      <c r="Q1096" s="215"/>
      <c r="R1096" s="215"/>
      <c r="S1096" s="215"/>
      <c r="T1096" s="216"/>
      <c r="AT1096" s="217" t="s">
        <v>173</v>
      </c>
      <c r="AU1096" s="217" t="s">
        <v>82</v>
      </c>
      <c r="AV1096" s="13" t="s">
        <v>80</v>
      </c>
      <c r="AW1096" s="13" t="s">
        <v>34</v>
      </c>
      <c r="AX1096" s="13" t="s">
        <v>73</v>
      </c>
      <c r="AY1096" s="217" t="s">
        <v>163</v>
      </c>
    </row>
    <row r="1097" spans="1:65" s="14" customFormat="1" ht="11.25">
      <c r="B1097" s="218"/>
      <c r="C1097" s="219"/>
      <c r="D1097" s="209" t="s">
        <v>173</v>
      </c>
      <c r="E1097" s="220" t="s">
        <v>20</v>
      </c>
      <c r="F1097" s="221" t="s">
        <v>968</v>
      </c>
      <c r="G1097" s="219"/>
      <c r="H1097" s="222">
        <v>19</v>
      </c>
      <c r="I1097" s="223"/>
      <c r="J1097" s="219"/>
      <c r="K1097" s="219"/>
      <c r="L1097" s="224"/>
      <c r="M1097" s="225"/>
      <c r="N1097" s="226"/>
      <c r="O1097" s="226"/>
      <c r="P1097" s="226"/>
      <c r="Q1097" s="226"/>
      <c r="R1097" s="226"/>
      <c r="S1097" s="226"/>
      <c r="T1097" s="227"/>
      <c r="AT1097" s="228" t="s">
        <v>173</v>
      </c>
      <c r="AU1097" s="228" t="s">
        <v>82</v>
      </c>
      <c r="AV1097" s="14" t="s">
        <v>82</v>
      </c>
      <c r="AW1097" s="14" t="s">
        <v>34</v>
      </c>
      <c r="AX1097" s="14" t="s">
        <v>73</v>
      </c>
      <c r="AY1097" s="228" t="s">
        <v>163</v>
      </c>
    </row>
    <row r="1098" spans="1:65" s="13" customFormat="1" ht="11.25">
      <c r="B1098" s="207"/>
      <c r="C1098" s="208"/>
      <c r="D1098" s="209" t="s">
        <v>173</v>
      </c>
      <c r="E1098" s="210" t="s">
        <v>20</v>
      </c>
      <c r="F1098" s="211" t="s">
        <v>281</v>
      </c>
      <c r="G1098" s="208"/>
      <c r="H1098" s="210" t="s">
        <v>20</v>
      </c>
      <c r="I1098" s="212"/>
      <c r="J1098" s="208"/>
      <c r="K1098" s="208"/>
      <c r="L1098" s="213"/>
      <c r="M1098" s="214"/>
      <c r="N1098" s="215"/>
      <c r="O1098" s="215"/>
      <c r="P1098" s="215"/>
      <c r="Q1098" s="215"/>
      <c r="R1098" s="215"/>
      <c r="S1098" s="215"/>
      <c r="T1098" s="216"/>
      <c r="AT1098" s="217" t="s">
        <v>173</v>
      </c>
      <c r="AU1098" s="217" t="s">
        <v>82</v>
      </c>
      <c r="AV1098" s="13" t="s">
        <v>80</v>
      </c>
      <c r="AW1098" s="13" t="s">
        <v>34</v>
      </c>
      <c r="AX1098" s="13" t="s">
        <v>73</v>
      </c>
      <c r="AY1098" s="217" t="s">
        <v>163</v>
      </c>
    </row>
    <row r="1099" spans="1:65" s="14" customFormat="1" ht="11.25">
      <c r="B1099" s="218"/>
      <c r="C1099" s="219"/>
      <c r="D1099" s="209" t="s">
        <v>173</v>
      </c>
      <c r="E1099" s="220" t="s">
        <v>20</v>
      </c>
      <c r="F1099" s="221" t="s">
        <v>937</v>
      </c>
      <c r="G1099" s="219"/>
      <c r="H1099" s="222">
        <v>100.67400000000001</v>
      </c>
      <c r="I1099" s="223"/>
      <c r="J1099" s="219"/>
      <c r="K1099" s="219"/>
      <c r="L1099" s="224"/>
      <c r="M1099" s="225"/>
      <c r="N1099" s="226"/>
      <c r="O1099" s="226"/>
      <c r="P1099" s="226"/>
      <c r="Q1099" s="226"/>
      <c r="R1099" s="226"/>
      <c r="S1099" s="226"/>
      <c r="T1099" s="227"/>
      <c r="AT1099" s="228" t="s">
        <v>173</v>
      </c>
      <c r="AU1099" s="228" t="s">
        <v>82</v>
      </c>
      <c r="AV1099" s="14" t="s">
        <v>82</v>
      </c>
      <c r="AW1099" s="14" t="s">
        <v>34</v>
      </c>
      <c r="AX1099" s="14" t="s">
        <v>73</v>
      </c>
      <c r="AY1099" s="228" t="s">
        <v>163</v>
      </c>
    </row>
    <row r="1100" spans="1:65" s="14" customFormat="1" ht="11.25">
      <c r="B1100" s="218"/>
      <c r="C1100" s="219"/>
      <c r="D1100" s="209" t="s">
        <v>173</v>
      </c>
      <c r="E1100" s="220" t="s">
        <v>20</v>
      </c>
      <c r="F1100" s="221" t="s">
        <v>938</v>
      </c>
      <c r="G1100" s="219"/>
      <c r="H1100" s="222">
        <v>35.674999999999997</v>
      </c>
      <c r="I1100" s="223"/>
      <c r="J1100" s="219"/>
      <c r="K1100" s="219"/>
      <c r="L1100" s="224"/>
      <c r="M1100" s="225"/>
      <c r="N1100" s="226"/>
      <c r="O1100" s="226"/>
      <c r="P1100" s="226"/>
      <c r="Q1100" s="226"/>
      <c r="R1100" s="226"/>
      <c r="S1100" s="226"/>
      <c r="T1100" s="227"/>
      <c r="AT1100" s="228" t="s">
        <v>173</v>
      </c>
      <c r="AU1100" s="228" t="s">
        <v>82</v>
      </c>
      <c r="AV1100" s="14" t="s">
        <v>82</v>
      </c>
      <c r="AW1100" s="14" t="s">
        <v>34</v>
      </c>
      <c r="AX1100" s="14" t="s">
        <v>73</v>
      </c>
      <c r="AY1100" s="228" t="s">
        <v>163</v>
      </c>
    </row>
    <row r="1101" spans="1:65" s="14" customFormat="1" ht="11.25">
      <c r="B1101" s="218"/>
      <c r="C1101" s="219"/>
      <c r="D1101" s="209" t="s">
        <v>173</v>
      </c>
      <c r="E1101" s="220" t="s">
        <v>20</v>
      </c>
      <c r="F1101" s="221" t="s">
        <v>325</v>
      </c>
      <c r="G1101" s="219"/>
      <c r="H1101" s="222">
        <v>-17.64</v>
      </c>
      <c r="I1101" s="223"/>
      <c r="J1101" s="219"/>
      <c r="K1101" s="219"/>
      <c r="L1101" s="224"/>
      <c r="M1101" s="225"/>
      <c r="N1101" s="226"/>
      <c r="O1101" s="226"/>
      <c r="P1101" s="226"/>
      <c r="Q1101" s="226"/>
      <c r="R1101" s="226"/>
      <c r="S1101" s="226"/>
      <c r="T1101" s="227"/>
      <c r="AT1101" s="228" t="s">
        <v>173</v>
      </c>
      <c r="AU1101" s="228" t="s">
        <v>82</v>
      </c>
      <c r="AV1101" s="14" t="s">
        <v>82</v>
      </c>
      <c r="AW1101" s="14" t="s">
        <v>34</v>
      </c>
      <c r="AX1101" s="14" t="s">
        <v>73</v>
      </c>
      <c r="AY1101" s="228" t="s">
        <v>163</v>
      </c>
    </row>
    <row r="1102" spans="1:65" s="14" customFormat="1" ht="11.25">
      <c r="B1102" s="218"/>
      <c r="C1102" s="219"/>
      <c r="D1102" s="209" t="s">
        <v>173</v>
      </c>
      <c r="E1102" s="220" t="s">
        <v>20</v>
      </c>
      <c r="F1102" s="221" t="s">
        <v>939</v>
      </c>
      <c r="G1102" s="219"/>
      <c r="H1102" s="222">
        <v>23.783000000000001</v>
      </c>
      <c r="I1102" s="223"/>
      <c r="J1102" s="219"/>
      <c r="K1102" s="219"/>
      <c r="L1102" s="224"/>
      <c r="M1102" s="225"/>
      <c r="N1102" s="226"/>
      <c r="O1102" s="226"/>
      <c r="P1102" s="226"/>
      <c r="Q1102" s="226"/>
      <c r="R1102" s="226"/>
      <c r="S1102" s="226"/>
      <c r="T1102" s="227"/>
      <c r="AT1102" s="228" t="s">
        <v>173</v>
      </c>
      <c r="AU1102" s="228" t="s">
        <v>82</v>
      </c>
      <c r="AV1102" s="14" t="s">
        <v>82</v>
      </c>
      <c r="AW1102" s="14" t="s">
        <v>34</v>
      </c>
      <c r="AX1102" s="14" t="s">
        <v>73</v>
      </c>
      <c r="AY1102" s="228" t="s">
        <v>163</v>
      </c>
    </row>
    <row r="1103" spans="1:65" s="14" customFormat="1" ht="11.25">
      <c r="B1103" s="218"/>
      <c r="C1103" s="219"/>
      <c r="D1103" s="209" t="s">
        <v>173</v>
      </c>
      <c r="E1103" s="220" t="s">
        <v>20</v>
      </c>
      <c r="F1103" s="221" t="s">
        <v>940</v>
      </c>
      <c r="G1103" s="219"/>
      <c r="H1103" s="222">
        <v>20.655000000000001</v>
      </c>
      <c r="I1103" s="223"/>
      <c r="J1103" s="219"/>
      <c r="K1103" s="219"/>
      <c r="L1103" s="224"/>
      <c r="M1103" s="225"/>
      <c r="N1103" s="226"/>
      <c r="O1103" s="226"/>
      <c r="P1103" s="226"/>
      <c r="Q1103" s="226"/>
      <c r="R1103" s="226"/>
      <c r="S1103" s="226"/>
      <c r="T1103" s="227"/>
      <c r="AT1103" s="228" t="s">
        <v>173</v>
      </c>
      <c r="AU1103" s="228" t="s">
        <v>82</v>
      </c>
      <c r="AV1103" s="14" t="s">
        <v>82</v>
      </c>
      <c r="AW1103" s="14" t="s">
        <v>34</v>
      </c>
      <c r="AX1103" s="14" t="s">
        <v>73</v>
      </c>
      <c r="AY1103" s="228" t="s">
        <v>163</v>
      </c>
    </row>
    <row r="1104" spans="1:65" s="14" customFormat="1" ht="11.25">
      <c r="B1104" s="218"/>
      <c r="C1104" s="219"/>
      <c r="D1104" s="209" t="s">
        <v>173</v>
      </c>
      <c r="E1104" s="220" t="s">
        <v>20</v>
      </c>
      <c r="F1104" s="221" t="s">
        <v>651</v>
      </c>
      <c r="G1104" s="219"/>
      <c r="H1104" s="222">
        <v>-1.379</v>
      </c>
      <c r="I1104" s="223"/>
      <c r="J1104" s="219"/>
      <c r="K1104" s="219"/>
      <c r="L1104" s="224"/>
      <c r="M1104" s="225"/>
      <c r="N1104" s="226"/>
      <c r="O1104" s="226"/>
      <c r="P1104" s="226"/>
      <c r="Q1104" s="226"/>
      <c r="R1104" s="226"/>
      <c r="S1104" s="226"/>
      <c r="T1104" s="227"/>
      <c r="AT1104" s="228" t="s">
        <v>173</v>
      </c>
      <c r="AU1104" s="228" t="s">
        <v>82</v>
      </c>
      <c r="AV1104" s="14" t="s">
        <v>82</v>
      </c>
      <c r="AW1104" s="14" t="s">
        <v>34</v>
      </c>
      <c r="AX1104" s="14" t="s">
        <v>73</v>
      </c>
      <c r="AY1104" s="228" t="s">
        <v>163</v>
      </c>
    </row>
    <row r="1105" spans="1:65" s="15" customFormat="1" ht="11.25">
      <c r="B1105" s="229"/>
      <c r="C1105" s="230"/>
      <c r="D1105" s="209" t="s">
        <v>173</v>
      </c>
      <c r="E1105" s="231" t="s">
        <v>20</v>
      </c>
      <c r="F1105" s="232" t="s">
        <v>178</v>
      </c>
      <c r="G1105" s="230"/>
      <c r="H1105" s="233">
        <v>180.76800000000003</v>
      </c>
      <c r="I1105" s="234"/>
      <c r="J1105" s="230"/>
      <c r="K1105" s="230"/>
      <c r="L1105" s="235"/>
      <c r="M1105" s="236"/>
      <c r="N1105" s="237"/>
      <c r="O1105" s="237"/>
      <c r="P1105" s="237"/>
      <c r="Q1105" s="237"/>
      <c r="R1105" s="237"/>
      <c r="S1105" s="237"/>
      <c r="T1105" s="238"/>
      <c r="AT1105" s="239" t="s">
        <v>173</v>
      </c>
      <c r="AU1105" s="239" t="s">
        <v>82</v>
      </c>
      <c r="AV1105" s="15" t="s">
        <v>171</v>
      </c>
      <c r="AW1105" s="15" t="s">
        <v>34</v>
      </c>
      <c r="AX1105" s="15" t="s">
        <v>80</v>
      </c>
      <c r="AY1105" s="239" t="s">
        <v>163</v>
      </c>
    </row>
    <row r="1106" spans="1:65" s="2" customFormat="1" ht="14.45" customHeight="1">
      <c r="A1106" s="36"/>
      <c r="B1106" s="37"/>
      <c r="C1106" s="194" t="s">
        <v>1341</v>
      </c>
      <c r="D1106" s="194" t="s">
        <v>166</v>
      </c>
      <c r="E1106" s="195" t="s">
        <v>1342</v>
      </c>
      <c r="F1106" s="196" t="s">
        <v>1343</v>
      </c>
      <c r="G1106" s="197" t="s">
        <v>185</v>
      </c>
      <c r="H1106" s="198">
        <v>23.4</v>
      </c>
      <c r="I1106" s="199"/>
      <c r="J1106" s="200">
        <f>ROUND(I1106*H1106,2)</f>
        <v>0</v>
      </c>
      <c r="K1106" s="196" t="s">
        <v>170</v>
      </c>
      <c r="L1106" s="41"/>
      <c r="M1106" s="201" t="s">
        <v>20</v>
      </c>
      <c r="N1106" s="202" t="s">
        <v>44</v>
      </c>
      <c r="O1106" s="66"/>
      <c r="P1106" s="203">
        <f>O1106*H1106</f>
        <v>0</v>
      </c>
      <c r="Q1106" s="203">
        <v>0</v>
      </c>
      <c r="R1106" s="203">
        <f>Q1106*H1106</f>
        <v>0</v>
      </c>
      <c r="S1106" s="203">
        <v>1.098E-2</v>
      </c>
      <c r="T1106" s="204">
        <f>S1106*H1106</f>
        <v>0.25693199999999999</v>
      </c>
      <c r="U1106" s="36"/>
      <c r="V1106" s="36"/>
      <c r="W1106" s="36"/>
      <c r="X1106" s="36"/>
      <c r="Y1106" s="36"/>
      <c r="Z1106" s="36"/>
      <c r="AA1106" s="36"/>
      <c r="AB1106" s="36"/>
      <c r="AC1106" s="36"/>
      <c r="AD1106" s="36"/>
      <c r="AE1106" s="36"/>
      <c r="AR1106" s="205" t="s">
        <v>275</v>
      </c>
      <c r="AT1106" s="205" t="s">
        <v>166</v>
      </c>
      <c r="AU1106" s="205" t="s">
        <v>82</v>
      </c>
      <c r="AY1106" s="19" t="s">
        <v>163</v>
      </c>
      <c r="BE1106" s="206">
        <f>IF(N1106="základní",J1106,0)</f>
        <v>0</v>
      </c>
      <c r="BF1106" s="206">
        <f>IF(N1106="snížená",J1106,0)</f>
        <v>0</v>
      </c>
      <c r="BG1106" s="206">
        <f>IF(N1106="zákl. přenesená",J1106,0)</f>
        <v>0</v>
      </c>
      <c r="BH1106" s="206">
        <f>IF(N1106="sníž. přenesená",J1106,0)</f>
        <v>0</v>
      </c>
      <c r="BI1106" s="206">
        <f>IF(N1106="nulová",J1106,0)</f>
        <v>0</v>
      </c>
      <c r="BJ1106" s="19" t="s">
        <v>80</v>
      </c>
      <c r="BK1106" s="206">
        <f>ROUND(I1106*H1106,2)</f>
        <v>0</v>
      </c>
      <c r="BL1106" s="19" t="s">
        <v>275</v>
      </c>
      <c r="BM1106" s="205" t="s">
        <v>1344</v>
      </c>
    </row>
    <row r="1107" spans="1:65" s="2" customFormat="1" ht="39">
      <c r="A1107" s="36"/>
      <c r="B1107" s="37"/>
      <c r="C1107" s="38"/>
      <c r="D1107" s="209" t="s">
        <v>187</v>
      </c>
      <c r="E1107" s="38"/>
      <c r="F1107" s="240" t="s">
        <v>1340</v>
      </c>
      <c r="G1107" s="38"/>
      <c r="H1107" s="38"/>
      <c r="I1107" s="117"/>
      <c r="J1107" s="38"/>
      <c r="K1107" s="38"/>
      <c r="L1107" s="41"/>
      <c r="M1107" s="241"/>
      <c r="N1107" s="242"/>
      <c r="O1107" s="66"/>
      <c r="P1107" s="66"/>
      <c r="Q1107" s="66"/>
      <c r="R1107" s="66"/>
      <c r="S1107" s="66"/>
      <c r="T1107" s="67"/>
      <c r="U1107" s="36"/>
      <c r="V1107" s="36"/>
      <c r="W1107" s="36"/>
      <c r="X1107" s="36"/>
      <c r="Y1107" s="36"/>
      <c r="Z1107" s="36"/>
      <c r="AA1107" s="36"/>
      <c r="AB1107" s="36"/>
      <c r="AC1107" s="36"/>
      <c r="AD1107" s="36"/>
      <c r="AE1107" s="36"/>
      <c r="AT1107" s="19" t="s">
        <v>187</v>
      </c>
      <c r="AU1107" s="19" t="s">
        <v>82</v>
      </c>
    </row>
    <row r="1108" spans="1:65" s="13" customFormat="1" ht="11.25">
      <c r="B1108" s="207"/>
      <c r="C1108" s="208"/>
      <c r="D1108" s="209" t="s">
        <v>173</v>
      </c>
      <c r="E1108" s="210" t="s">
        <v>20</v>
      </c>
      <c r="F1108" s="211" t="s">
        <v>506</v>
      </c>
      <c r="G1108" s="208"/>
      <c r="H1108" s="210" t="s">
        <v>20</v>
      </c>
      <c r="I1108" s="212"/>
      <c r="J1108" s="208"/>
      <c r="K1108" s="208"/>
      <c r="L1108" s="213"/>
      <c r="M1108" s="214"/>
      <c r="N1108" s="215"/>
      <c r="O1108" s="215"/>
      <c r="P1108" s="215"/>
      <c r="Q1108" s="215"/>
      <c r="R1108" s="215"/>
      <c r="S1108" s="215"/>
      <c r="T1108" s="216"/>
      <c r="AT1108" s="217" t="s">
        <v>173</v>
      </c>
      <c r="AU1108" s="217" t="s">
        <v>82</v>
      </c>
      <c r="AV1108" s="13" t="s">
        <v>80</v>
      </c>
      <c r="AW1108" s="13" t="s">
        <v>34</v>
      </c>
      <c r="AX1108" s="13" t="s">
        <v>73</v>
      </c>
      <c r="AY1108" s="217" t="s">
        <v>163</v>
      </c>
    </row>
    <row r="1109" spans="1:65" s="13" customFormat="1" ht="11.25">
      <c r="B1109" s="207"/>
      <c r="C1109" s="208"/>
      <c r="D1109" s="209" t="s">
        <v>173</v>
      </c>
      <c r="E1109" s="210" t="s">
        <v>20</v>
      </c>
      <c r="F1109" s="211" t="s">
        <v>1345</v>
      </c>
      <c r="G1109" s="208"/>
      <c r="H1109" s="210" t="s">
        <v>20</v>
      </c>
      <c r="I1109" s="212"/>
      <c r="J1109" s="208"/>
      <c r="K1109" s="208"/>
      <c r="L1109" s="213"/>
      <c r="M1109" s="214"/>
      <c r="N1109" s="215"/>
      <c r="O1109" s="215"/>
      <c r="P1109" s="215"/>
      <c r="Q1109" s="215"/>
      <c r="R1109" s="215"/>
      <c r="S1109" s="215"/>
      <c r="T1109" s="216"/>
      <c r="AT1109" s="217" t="s">
        <v>173</v>
      </c>
      <c r="AU1109" s="217" t="s">
        <v>82</v>
      </c>
      <c r="AV1109" s="13" t="s">
        <v>80</v>
      </c>
      <c r="AW1109" s="13" t="s">
        <v>34</v>
      </c>
      <c r="AX1109" s="13" t="s">
        <v>73</v>
      </c>
      <c r="AY1109" s="217" t="s">
        <v>163</v>
      </c>
    </row>
    <row r="1110" spans="1:65" s="14" customFormat="1" ht="11.25">
      <c r="B1110" s="218"/>
      <c r="C1110" s="219"/>
      <c r="D1110" s="209" t="s">
        <v>173</v>
      </c>
      <c r="E1110" s="220" t="s">
        <v>20</v>
      </c>
      <c r="F1110" s="221" t="s">
        <v>1346</v>
      </c>
      <c r="G1110" s="219"/>
      <c r="H1110" s="222">
        <v>23.4</v>
      </c>
      <c r="I1110" s="223"/>
      <c r="J1110" s="219"/>
      <c r="K1110" s="219"/>
      <c r="L1110" s="224"/>
      <c r="M1110" s="225"/>
      <c r="N1110" s="226"/>
      <c r="O1110" s="226"/>
      <c r="P1110" s="226"/>
      <c r="Q1110" s="226"/>
      <c r="R1110" s="226"/>
      <c r="S1110" s="226"/>
      <c r="T1110" s="227"/>
      <c r="AT1110" s="228" t="s">
        <v>173</v>
      </c>
      <c r="AU1110" s="228" t="s">
        <v>82</v>
      </c>
      <c r="AV1110" s="14" t="s">
        <v>82</v>
      </c>
      <c r="AW1110" s="14" t="s">
        <v>34</v>
      </c>
      <c r="AX1110" s="14" t="s">
        <v>80</v>
      </c>
      <c r="AY1110" s="228" t="s">
        <v>163</v>
      </c>
    </row>
    <row r="1111" spans="1:65" s="2" customFormat="1" ht="14.45" customHeight="1">
      <c r="A1111" s="36"/>
      <c r="B1111" s="37"/>
      <c r="C1111" s="194" t="s">
        <v>1347</v>
      </c>
      <c r="D1111" s="194" t="s">
        <v>166</v>
      </c>
      <c r="E1111" s="195" t="s">
        <v>1348</v>
      </c>
      <c r="F1111" s="196" t="s">
        <v>1349</v>
      </c>
      <c r="G1111" s="197" t="s">
        <v>185</v>
      </c>
      <c r="H1111" s="198">
        <v>204.16800000000001</v>
      </c>
      <c r="I1111" s="199"/>
      <c r="J1111" s="200">
        <f>ROUND(I1111*H1111,2)</f>
        <v>0</v>
      </c>
      <c r="K1111" s="196" t="s">
        <v>170</v>
      </c>
      <c r="L1111" s="41"/>
      <c r="M1111" s="201" t="s">
        <v>20</v>
      </c>
      <c r="N1111" s="202" t="s">
        <v>44</v>
      </c>
      <c r="O1111" s="66"/>
      <c r="P1111" s="203">
        <f>O1111*H1111</f>
        <v>0</v>
      </c>
      <c r="Q1111" s="203">
        <v>0</v>
      </c>
      <c r="R1111" s="203">
        <f>Q1111*H1111</f>
        <v>0</v>
      </c>
      <c r="S1111" s="203">
        <v>8.0000000000000002E-3</v>
      </c>
      <c r="T1111" s="204">
        <f>S1111*H1111</f>
        <v>1.6333440000000001</v>
      </c>
      <c r="U1111" s="36"/>
      <c r="V1111" s="36"/>
      <c r="W1111" s="36"/>
      <c r="X1111" s="36"/>
      <c r="Y1111" s="36"/>
      <c r="Z1111" s="36"/>
      <c r="AA1111" s="36"/>
      <c r="AB1111" s="36"/>
      <c r="AC1111" s="36"/>
      <c r="AD1111" s="36"/>
      <c r="AE1111" s="36"/>
      <c r="AR1111" s="205" t="s">
        <v>275</v>
      </c>
      <c r="AT1111" s="205" t="s">
        <v>166</v>
      </c>
      <c r="AU1111" s="205" t="s">
        <v>82</v>
      </c>
      <c r="AY1111" s="19" t="s">
        <v>163</v>
      </c>
      <c r="BE1111" s="206">
        <f>IF(N1111="základní",J1111,0)</f>
        <v>0</v>
      </c>
      <c r="BF1111" s="206">
        <f>IF(N1111="snížená",J1111,0)</f>
        <v>0</v>
      </c>
      <c r="BG1111" s="206">
        <f>IF(N1111="zákl. přenesená",J1111,0)</f>
        <v>0</v>
      </c>
      <c r="BH1111" s="206">
        <f>IF(N1111="sníž. přenesená",J1111,0)</f>
        <v>0</v>
      </c>
      <c r="BI1111" s="206">
        <f>IF(N1111="nulová",J1111,0)</f>
        <v>0</v>
      </c>
      <c r="BJ1111" s="19" t="s">
        <v>80</v>
      </c>
      <c r="BK1111" s="206">
        <f>ROUND(I1111*H1111,2)</f>
        <v>0</v>
      </c>
      <c r="BL1111" s="19" t="s">
        <v>275</v>
      </c>
      <c r="BM1111" s="205" t="s">
        <v>1350</v>
      </c>
    </row>
    <row r="1112" spans="1:65" s="2" customFormat="1" ht="39">
      <c r="A1112" s="36"/>
      <c r="B1112" s="37"/>
      <c r="C1112" s="38"/>
      <c r="D1112" s="209" t="s">
        <v>187</v>
      </c>
      <c r="E1112" s="38"/>
      <c r="F1112" s="240" t="s">
        <v>1340</v>
      </c>
      <c r="G1112" s="38"/>
      <c r="H1112" s="38"/>
      <c r="I1112" s="117"/>
      <c r="J1112" s="38"/>
      <c r="K1112" s="38"/>
      <c r="L1112" s="41"/>
      <c r="M1112" s="241"/>
      <c r="N1112" s="242"/>
      <c r="O1112" s="66"/>
      <c r="P1112" s="66"/>
      <c r="Q1112" s="66"/>
      <c r="R1112" s="66"/>
      <c r="S1112" s="66"/>
      <c r="T1112" s="67"/>
      <c r="U1112" s="36"/>
      <c r="V1112" s="36"/>
      <c r="W1112" s="36"/>
      <c r="X1112" s="36"/>
      <c r="Y1112" s="36"/>
      <c r="Z1112" s="36"/>
      <c r="AA1112" s="36"/>
      <c r="AB1112" s="36"/>
      <c r="AC1112" s="36"/>
      <c r="AD1112" s="36"/>
      <c r="AE1112" s="36"/>
      <c r="AT1112" s="19" t="s">
        <v>187</v>
      </c>
      <c r="AU1112" s="19" t="s">
        <v>82</v>
      </c>
    </row>
    <row r="1113" spans="1:65" s="13" customFormat="1" ht="11.25">
      <c r="B1113" s="207"/>
      <c r="C1113" s="208"/>
      <c r="D1113" s="209" t="s">
        <v>173</v>
      </c>
      <c r="E1113" s="210" t="s">
        <v>20</v>
      </c>
      <c r="F1113" s="211" t="s">
        <v>280</v>
      </c>
      <c r="G1113" s="208"/>
      <c r="H1113" s="210" t="s">
        <v>20</v>
      </c>
      <c r="I1113" s="212"/>
      <c r="J1113" s="208"/>
      <c r="K1113" s="208"/>
      <c r="L1113" s="213"/>
      <c r="M1113" s="214"/>
      <c r="N1113" s="215"/>
      <c r="O1113" s="215"/>
      <c r="P1113" s="215"/>
      <c r="Q1113" s="215"/>
      <c r="R1113" s="215"/>
      <c r="S1113" s="215"/>
      <c r="T1113" s="216"/>
      <c r="AT1113" s="217" t="s">
        <v>173</v>
      </c>
      <c r="AU1113" s="217" t="s">
        <v>82</v>
      </c>
      <c r="AV1113" s="13" t="s">
        <v>80</v>
      </c>
      <c r="AW1113" s="13" t="s">
        <v>34</v>
      </c>
      <c r="AX1113" s="13" t="s">
        <v>73</v>
      </c>
      <c r="AY1113" s="217" t="s">
        <v>163</v>
      </c>
    </row>
    <row r="1114" spans="1:65" s="14" customFormat="1" ht="11.25">
      <c r="B1114" s="218"/>
      <c r="C1114" s="219"/>
      <c r="D1114" s="209" t="s">
        <v>173</v>
      </c>
      <c r="E1114" s="220" t="s">
        <v>20</v>
      </c>
      <c r="F1114" s="221" t="s">
        <v>1351</v>
      </c>
      <c r="G1114" s="219"/>
      <c r="H1114" s="222">
        <v>204.16800000000001</v>
      </c>
      <c r="I1114" s="223"/>
      <c r="J1114" s="219"/>
      <c r="K1114" s="219"/>
      <c r="L1114" s="224"/>
      <c r="M1114" s="225"/>
      <c r="N1114" s="226"/>
      <c r="O1114" s="226"/>
      <c r="P1114" s="226"/>
      <c r="Q1114" s="226"/>
      <c r="R1114" s="226"/>
      <c r="S1114" s="226"/>
      <c r="T1114" s="227"/>
      <c r="AT1114" s="228" t="s">
        <v>173</v>
      </c>
      <c r="AU1114" s="228" t="s">
        <v>82</v>
      </c>
      <c r="AV1114" s="14" t="s">
        <v>82</v>
      </c>
      <c r="AW1114" s="14" t="s">
        <v>34</v>
      </c>
      <c r="AX1114" s="14" t="s">
        <v>73</v>
      </c>
      <c r="AY1114" s="228" t="s">
        <v>163</v>
      </c>
    </row>
    <row r="1115" spans="1:65" s="15" customFormat="1" ht="11.25">
      <c r="B1115" s="229"/>
      <c r="C1115" s="230"/>
      <c r="D1115" s="209" t="s">
        <v>173</v>
      </c>
      <c r="E1115" s="231" t="s">
        <v>20</v>
      </c>
      <c r="F1115" s="232" t="s">
        <v>178</v>
      </c>
      <c r="G1115" s="230"/>
      <c r="H1115" s="233">
        <v>204.16800000000001</v>
      </c>
      <c r="I1115" s="234"/>
      <c r="J1115" s="230"/>
      <c r="K1115" s="230"/>
      <c r="L1115" s="235"/>
      <c r="M1115" s="236"/>
      <c r="N1115" s="237"/>
      <c r="O1115" s="237"/>
      <c r="P1115" s="237"/>
      <c r="Q1115" s="237"/>
      <c r="R1115" s="237"/>
      <c r="S1115" s="237"/>
      <c r="T1115" s="238"/>
      <c r="AT1115" s="239" t="s">
        <v>173</v>
      </c>
      <c r="AU1115" s="239" t="s">
        <v>82</v>
      </c>
      <c r="AV1115" s="15" t="s">
        <v>171</v>
      </c>
      <c r="AW1115" s="15" t="s">
        <v>34</v>
      </c>
      <c r="AX1115" s="15" t="s">
        <v>80</v>
      </c>
      <c r="AY1115" s="239" t="s">
        <v>163</v>
      </c>
    </row>
    <row r="1116" spans="1:65" s="2" customFormat="1" ht="14.45" customHeight="1">
      <c r="A1116" s="36"/>
      <c r="B1116" s="37"/>
      <c r="C1116" s="194" t="s">
        <v>1352</v>
      </c>
      <c r="D1116" s="194" t="s">
        <v>166</v>
      </c>
      <c r="E1116" s="195" t="s">
        <v>1353</v>
      </c>
      <c r="F1116" s="196" t="s">
        <v>1354</v>
      </c>
      <c r="G1116" s="197" t="s">
        <v>245</v>
      </c>
      <c r="H1116" s="198">
        <v>69.564999999999998</v>
      </c>
      <c r="I1116" s="199"/>
      <c r="J1116" s="200">
        <f>ROUND(I1116*H1116,2)</f>
        <v>0</v>
      </c>
      <c r="K1116" s="196" t="s">
        <v>20</v>
      </c>
      <c r="L1116" s="41"/>
      <c r="M1116" s="201" t="s">
        <v>20</v>
      </c>
      <c r="N1116" s="202" t="s">
        <v>44</v>
      </c>
      <c r="O1116" s="66"/>
      <c r="P1116" s="203">
        <f>O1116*H1116</f>
        <v>0</v>
      </c>
      <c r="Q1116" s="203">
        <v>0</v>
      </c>
      <c r="R1116" s="203">
        <f>Q1116*H1116</f>
        <v>0</v>
      </c>
      <c r="S1116" s="203">
        <v>4.0000000000000001E-3</v>
      </c>
      <c r="T1116" s="204">
        <f>S1116*H1116</f>
        <v>0.27826000000000001</v>
      </c>
      <c r="U1116" s="36"/>
      <c r="V1116" s="36"/>
      <c r="W1116" s="36"/>
      <c r="X1116" s="36"/>
      <c r="Y1116" s="36"/>
      <c r="Z1116" s="36"/>
      <c r="AA1116" s="36"/>
      <c r="AB1116" s="36"/>
      <c r="AC1116" s="36"/>
      <c r="AD1116" s="36"/>
      <c r="AE1116" s="36"/>
      <c r="AR1116" s="205" t="s">
        <v>275</v>
      </c>
      <c r="AT1116" s="205" t="s">
        <v>166</v>
      </c>
      <c r="AU1116" s="205" t="s">
        <v>82</v>
      </c>
      <c r="AY1116" s="19" t="s">
        <v>163</v>
      </c>
      <c r="BE1116" s="206">
        <f>IF(N1116="základní",J1116,0)</f>
        <v>0</v>
      </c>
      <c r="BF1116" s="206">
        <f>IF(N1116="snížená",J1116,0)</f>
        <v>0</v>
      </c>
      <c r="BG1116" s="206">
        <f>IF(N1116="zákl. přenesená",J1116,0)</f>
        <v>0</v>
      </c>
      <c r="BH1116" s="206">
        <f>IF(N1116="sníž. přenesená",J1116,0)</f>
        <v>0</v>
      </c>
      <c r="BI1116" s="206">
        <f>IF(N1116="nulová",J1116,0)</f>
        <v>0</v>
      </c>
      <c r="BJ1116" s="19" t="s">
        <v>80</v>
      </c>
      <c r="BK1116" s="206">
        <f>ROUND(I1116*H1116,2)</f>
        <v>0</v>
      </c>
      <c r="BL1116" s="19" t="s">
        <v>275</v>
      </c>
      <c r="BM1116" s="205" t="s">
        <v>1355</v>
      </c>
    </row>
    <row r="1117" spans="1:65" s="13" customFormat="1" ht="11.25">
      <c r="B1117" s="207"/>
      <c r="C1117" s="208"/>
      <c r="D1117" s="209" t="s">
        <v>173</v>
      </c>
      <c r="E1117" s="210" t="s">
        <v>20</v>
      </c>
      <c r="F1117" s="211" t="s">
        <v>506</v>
      </c>
      <c r="G1117" s="208"/>
      <c r="H1117" s="210" t="s">
        <v>20</v>
      </c>
      <c r="I1117" s="212"/>
      <c r="J1117" s="208"/>
      <c r="K1117" s="208"/>
      <c r="L1117" s="213"/>
      <c r="M1117" s="214"/>
      <c r="N1117" s="215"/>
      <c r="O1117" s="215"/>
      <c r="P1117" s="215"/>
      <c r="Q1117" s="215"/>
      <c r="R1117" s="215"/>
      <c r="S1117" s="215"/>
      <c r="T1117" s="216"/>
      <c r="AT1117" s="217" t="s">
        <v>173</v>
      </c>
      <c r="AU1117" s="217" t="s">
        <v>82</v>
      </c>
      <c r="AV1117" s="13" t="s">
        <v>80</v>
      </c>
      <c r="AW1117" s="13" t="s">
        <v>34</v>
      </c>
      <c r="AX1117" s="13" t="s">
        <v>73</v>
      </c>
      <c r="AY1117" s="217" t="s">
        <v>163</v>
      </c>
    </row>
    <row r="1118" spans="1:65" s="13" customFormat="1" ht="11.25">
      <c r="B1118" s="207"/>
      <c r="C1118" s="208"/>
      <c r="D1118" s="209" t="s">
        <v>173</v>
      </c>
      <c r="E1118" s="210" t="s">
        <v>20</v>
      </c>
      <c r="F1118" s="211" t="s">
        <v>1356</v>
      </c>
      <c r="G1118" s="208"/>
      <c r="H1118" s="210" t="s">
        <v>20</v>
      </c>
      <c r="I1118" s="212"/>
      <c r="J1118" s="208"/>
      <c r="K1118" s="208"/>
      <c r="L1118" s="213"/>
      <c r="M1118" s="214"/>
      <c r="N1118" s="215"/>
      <c r="O1118" s="215"/>
      <c r="P1118" s="215"/>
      <c r="Q1118" s="215"/>
      <c r="R1118" s="215"/>
      <c r="S1118" s="215"/>
      <c r="T1118" s="216"/>
      <c r="AT1118" s="217" t="s">
        <v>173</v>
      </c>
      <c r="AU1118" s="217" t="s">
        <v>82</v>
      </c>
      <c r="AV1118" s="13" t="s">
        <v>80</v>
      </c>
      <c r="AW1118" s="13" t="s">
        <v>34</v>
      </c>
      <c r="AX1118" s="13" t="s">
        <v>73</v>
      </c>
      <c r="AY1118" s="217" t="s">
        <v>163</v>
      </c>
    </row>
    <row r="1119" spans="1:65" s="14" customFormat="1" ht="11.25">
      <c r="B1119" s="218"/>
      <c r="C1119" s="219"/>
      <c r="D1119" s="209" t="s">
        <v>173</v>
      </c>
      <c r="E1119" s="220" t="s">
        <v>20</v>
      </c>
      <c r="F1119" s="221" t="s">
        <v>1357</v>
      </c>
      <c r="G1119" s="219"/>
      <c r="H1119" s="222">
        <v>23.89</v>
      </c>
      <c r="I1119" s="223"/>
      <c r="J1119" s="219"/>
      <c r="K1119" s="219"/>
      <c r="L1119" s="224"/>
      <c r="M1119" s="225"/>
      <c r="N1119" s="226"/>
      <c r="O1119" s="226"/>
      <c r="P1119" s="226"/>
      <c r="Q1119" s="226"/>
      <c r="R1119" s="226"/>
      <c r="S1119" s="226"/>
      <c r="T1119" s="227"/>
      <c r="AT1119" s="228" t="s">
        <v>173</v>
      </c>
      <c r="AU1119" s="228" t="s">
        <v>82</v>
      </c>
      <c r="AV1119" s="14" t="s">
        <v>82</v>
      </c>
      <c r="AW1119" s="14" t="s">
        <v>34</v>
      </c>
      <c r="AX1119" s="14" t="s">
        <v>73</v>
      </c>
      <c r="AY1119" s="228" t="s">
        <v>163</v>
      </c>
    </row>
    <row r="1120" spans="1:65" s="14" customFormat="1" ht="11.25">
      <c r="B1120" s="218"/>
      <c r="C1120" s="219"/>
      <c r="D1120" s="209" t="s">
        <v>173</v>
      </c>
      <c r="E1120" s="220" t="s">
        <v>20</v>
      </c>
      <c r="F1120" s="221" t="s">
        <v>1358</v>
      </c>
      <c r="G1120" s="219"/>
      <c r="H1120" s="222">
        <v>10</v>
      </c>
      <c r="I1120" s="223"/>
      <c r="J1120" s="219"/>
      <c r="K1120" s="219"/>
      <c r="L1120" s="224"/>
      <c r="M1120" s="225"/>
      <c r="N1120" s="226"/>
      <c r="O1120" s="226"/>
      <c r="P1120" s="226"/>
      <c r="Q1120" s="226"/>
      <c r="R1120" s="226"/>
      <c r="S1120" s="226"/>
      <c r="T1120" s="227"/>
      <c r="AT1120" s="228" t="s">
        <v>173</v>
      </c>
      <c r="AU1120" s="228" t="s">
        <v>82</v>
      </c>
      <c r="AV1120" s="14" t="s">
        <v>82</v>
      </c>
      <c r="AW1120" s="14" t="s">
        <v>34</v>
      </c>
      <c r="AX1120" s="14" t="s">
        <v>73</v>
      </c>
      <c r="AY1120" s="228" t="s">
        <v>163</v>
      </c>
    </row>
    <row r="1121" spans="1:65" s="16" customFormat="1" ht="11.25">
      <c r="B1121" s="253"/>
      <c r="C1121" s="254"/>
      <c r="D1121" s="209" t="s">
        <v>173</v>
      </c>
      <c r="E1121" s="255" t="s">
        <v>20</v>
      </c>
      <c r="F1121" s="256" t="s">
        <v>407</v>
      </c>
      <c r="G1121" s="254"/>
      <c r="H1121" s="257">
        <v>33.89</v>
      </c>
      <c r="I1121" s="258"/>
      <c r="J1121" s="254"/>
      <c r="K1121" s="254"/>
      <c r="L1121" s="259"/>
      <c r="M1121" s="260"/>
      <c r="N1121" s="261"/>
      <c r="O1121" s="261"/>
      <c r="P1121" s="261"/>
      <c r="Q1121" s="261"/>
      <c r="R1121" s="261"/>
      <c r="S1121" s="261"/>
      <c r="T1121" s="262"/>
      <c r="AT1121" s="263" t="s">
        <v>173</v>
      </c>
      <c r="AU1121" s="263" t="s">
        <v>82</v>
      </c>
      <c r="AV1121" s="16" t="s">
        <v>164</v>
      </c>
      <c r="AW1121" s="16" t="s">
        <v>34</v>
      </c>
      <c r="AX1121" s="16" t="s">
        <v>73</v>
      </c>
      <c r="AY1121" s="263" t="s">
        <v>163</v>
      </c>
    </row>
    <row r="1122" spans="1:65" s="13" customFormat="1" ht="11.25">
      <c r="B1122" s="207"/>
      <c r="C1122" s="208"/>
      <c r="D1122" s="209" t="s">
        <v>173</v>
      </c>
      <c r="E1122" s="210" t="s">
        <v>20</v>
      </c>
      <c r="F1122" s="211" t="s">
        <v>280</v>
      </c>
      <c r="G1122" s="208"/>
      <c r="H1122" s="210" t="s">
        <v>20</v>
      </c>
      <c r="I1122" s="212"/>
      <c r="J1122" s="208"/>
      <c r="K1122" s="208"/>
      <c r="L1122" s="213"/>
      <c r="M1122" s="214"/>
      <c r="N1122" s="215"/>
      <c r="O1122" s="215"/>
      <c r="P1122" s="215"/>
      <c r="Q1122" s="215"/>
      <c r="R1122" s="215"/>
      <c r="S1122" s="215"/>
      <c r="T1122" s="216"/>
      <c r="AT1122" s="217" t="s">
        <v>173</v>
      </c>
      <c r="AU1122" s="217" t="s">
        <v>82</v>
      </c>
      <c r="AV1122" s="13" t="s">
        <v>80</v>
      </c>
      <c r="AW1122" s="13" t="s">
        <v>34</v>
      </c>
      <c r="AX1122" s="13" t="s">
        <v>73</v>
      </c>
      <c r="AY1122" s="217" t="s">
        <v>163</v>
      </c>
    </row>
    <row r="1123" spans="1:65" s="13" customFormat="1" ht="11.25">
      <c r="B1123" s="207"/>
      <c r="C1123" s="208"/>
      <c r="D1123" s="209" t="s">
        <v>173</v>
      </c>
      <c r="E1123" s="210" t="s">
        <v>20</v>
      </c>
      <c r="F1123" s="211" t="s">
        <v>281</v>
      </c>
      <c r="G1123" s="208"/>
      <c r="H1123" s="210" t="s">
        <v>20</v>
      </c>
      <c r="I1123" s="212"/>
      <c r="J1123" s="208"/>
      <c r="K1123" s="208"/>
      <c r="L1123" s="213"/>
      <c r="M1123" s="214"/>
      <c r="N1123" s="215"/>
      <c r="O1123" s="215"/>
      <c r="P1123" s="215"/>
      <c r="Q1123" s="215"/>
      <c r="R1123" s="215"/>
      <c r="S1123" s="215"/>
      <c r="T1123" s="216"/>
      <c r="AT1123" s="217" t="s">
        <v>173</v>
      </c>
      <c r="AU1123" s="217" t="s">
        <v>82</v>
      </c>
      <c r="AV1123" s="13" t="s">
        <v>80</v>
      </c>
      <c r="AW1123" s="13" t="s">
        <v>34</v>
      </c>
      <c r="AX1123" s="13" t="s">
        <v>73</v>
      </c>
      <c r="AY1123" s="217" t="s">
        <v>163</v>
      </c>
    </row>
    <row r="1124" spans="1:65" s="14" customFormat="1" ht="11.25">
      <c r="B1124" s="218"/>
      <c r="C1124" s="219"/>
      <c r="D1124" s="209" t="s">
        <v>173</v>
      </c>
      <c r="E1124" s="220" t="s">
        <v>20</v>
      </c>
      <c r="F1124" s="221" t="s">
        <v>938</v>
      </c>
      <c r="G1124" s="219"/>
      <c r="H1124" s="222">
        <v>35.674999999999997</v>
      </c>
      <c r="I1124" s="223"/>
      <c r="J1124" s="219"/>
      <c r="K1124" s="219"/>
      <c r="L1124" s="224"/>
      <c r="M1124" s="225"/>
      <c r="N1124" s="226"/>
      <c r="O1124" s="226"/>
      <c r="P1124" s="226"/>
      <c r="Q1124" s="226"/>
      <c r="R1124" s="226"/>
      <c r="S1124" s="226"/>
      <c r="T1124" s="227"/>
      <c r="AT1124" s="228" t="s">
        <v>173</v>
      </c>
      <c r="AU1124" s="228" t="s">
        <v>82</v>
      </c>
      <c r="AV1124" s="14" t="s">
        <v>82</v>
      </c>
      <c r="AW1124" s="14" t="s">
        <v>34</v>
      </c>
      <c r="AX1124" s="14" t="s">
        <v>73</v>
      </c>
      <c r="AY1124" s="228" t="s">
        <v>163</v>
      </c>
    </row>
    <row r="1125" spans="1:65" s="16" customFormat="1" ht="11.25">
      <c r="B1125" s="253"/>
      <c r="C1125" s="254"/>
      <c r="D1125" s="209" t="s">
        <v>173</v>
      </c>
      <c r="E1125" s="255" t="s">
        <v>20</v>
      </c>
      <c r="F1125" s="256" t="s">
        <v>407</v>
      </c>
      <c r="G1125" s="254"/>
      <c r="H1125" s="257">
        <v>35.674999999999997</v>
      </c>
      <c r="I1125" s="258"/>
      <c r="J1125" s="254"/>
      <c r="K1125" s="254"/>
      <c r="L1125" s="259"/>
      <c r="M1125" s="260"/>
      <c r="N1125" s="261"/>
      <c r="O1125" s="261"/>
      <c r="P1125" s="261"/>
      <c r="Q1125" s="261"/>
      <c r="R1125" s="261"/>
      <c r="S1125" s="261"/>
      <c r="T1125" s="262"/>
      <c r="AT1125" s="263" t="s">
        <v>173</v>
      </c>
      <c r="AU1125" s="263" t="s">
        <v>82</v>
      </c>
      <c r="AV1125" s="16" t="s">
        <v>164</v>
      </c>
      <c r="AW1125" s="16" t="s">
        <v>34</v>
      </c>
      <c r="AX1125" s="16" t="s">
        <v>73</v>
      </c>
      <c r="AY1125" s="263" t="s">
        <v>163</v>
      </c>
    </row>
    <row r="1126" spans="1:65" s="15" customFormat="1" ht="11.25">
      <c r="B1126" s="229"/>
      <c r="C1126" s="230"/>
      <c r="D1126" s="209" t="s">
        <v>173</v>
      </c>
      <c r="E1126" s="231" t="s">
        <v>20</v>
      </c>
      <c r="F1126" s="232" t="s">
        <v>178</v>
      </c>
      <c r="G1126" s="230"/>
      <c r="H1126" s="233">
        <v>69.564999999999998</v>
      </c>
      <c r="I1126" s="234"/>
      <c r="J1126" s="230"/>
      <c r="K1126" s="230"/>
      <c r="L1126" s="235"/>
      <c r="M1126" s="236"/>
      <c r="N1126" s="237"/>
      <c r="O1126" s="237"/>
      <c r="P1126" s="237"/>
      <c r="Q1126" s="237"/>
      <c r="R1126" s="237"/>
      <c r="S1126" s="237"/>
      <c r="T1126" s="238"/>
      <c r="AT1126" s="239" t="s">
        <v>173</v>
      </c>
      <c r="AU1126" s="239" t="s">
        <v>82</v>
      </c>
      <c r="AV1126" s="15" t="s">
        <v>171</v>
      </c>
      <c r="AW1126" s="15" t="s">
        <v>34</v>
      </c>
      <c r="AX1126" s="15" t="s">
        <v>80</v>
      </c>
      <c r="AY1126" s="239" t="s">
        <v>163</v>
      </c>
    </row>
    <row r="1127" spans="1:65" s="2" customFormat="1" ht="14.45" customHeight="1">
      <c r="A1127" s="36"/>
      <c r="B1127" s="37"/>
      <c r="C1127" s="194" t="s">
        <v>1359</v>
      </c>
      <c r="D1127" s="194" t="s">
        <v>166</v>
      </c>
      <c r="E1127" s="195" t="s">
        <v>1360</v>
      </c>
      <c r="F1127" s="196" t="s">
        <v>1361</v>
      </c>
      <c r="G1127" s="197" t="s">
        <v>245</v>
      </c>
      <c r="H1127" s="198">
        <v>48</v>
      </c>
      <c r="I1127" s="199"/>
      <c r="J1127" s="200">
        <f>ROUND(I1127*H1127,2)</f>
        <v>0</v>
      </c>
      <c r="K1127" s="196" t="s">
        <v>20</v>
      </c>
      <c r="L1127" s="41"/>
      <c r="M1127" s="201" t="s">
        <v>20</v>
      </c>
      <c r="N1127" s="202" t="s">
        <v>44</v>
      </c>
      <c r="O1127" s="66"/>
      <c r="P1127" s="203">
        <f>O1127*H1127</f>
        <v>0</v>
      </c>
      <c r="Q1127" s="203">
        <v>0</v>
      </c>
      <c r="R1127" s="203">
        <f>Q1127*H1127</f>
        <v>0</v>
      </c>
      <c r="S1127" s="203">
        <v>0</v>
      </c>
      <c r="T1127" s="204">
        <f>S1127*H1127</f>
        <v>0</v>
      </c>
      <c r="U1127" s="36"/>
      <c r="V1127" s="36"/>
      <c r="W1127" s="36"/>
      <c r="X1127" s="36"/>
      <c r="Y1127" s="36"/>
      <c r="Z1127" s="36"/>
      <c r="AA1127" s="36"/>
      <c r="AB1127" s="36"/>
      <c r="AC1127" s="36"/>
      <c r="AD1127" s="36"/>
      <c r="AE1127" s="36"/>
      <c r="AR1127" s="205" t="s">
        <v>275</v>
      </c>
      <c r="AT1127" s="205" t="s">
        <v>166</v>
      </c>
      <c r="AU1127" s="205" t="s">
        <v>82</v>
      </c>
      <c r="AY1127" s="19" t="s">
        <v>163</v>
      </c>
      <c r="BE1127" s="206">
        <f>IF(N1127="základní",J1127,0)</f>
        <v>0</v>
      </c>
      <c r="BF1127" s="206">
        <f>IF(N1127="snížená",J1127,0)</f>
        <v>0</v>
      </c>
      <c r="BG1127" s="206">
        <f>IF(N1127="zákl. přenesená",J1127,0)</f>
        <v>0</v>
      </c>
      <c r="BH1127" s="206">
        <f>IF(N1127="sníž. přenesená",J1127,0)</f>
        <v>0</v>
      </c>
      <c r="BI1127" s="206">
        <f>IF(N1127="nulová",J1127,0)</f>
        <v>0</v>
      </c>
      <c r="BJ1127" s="19" t="s">
        <v>80</v>
      </c>
      <c r="BK1127" s="206">
        <f>ROUND(I1127*H1127,2)</f>
        <v>0</v>
      </c>
      <c r="BL1127" s="19" t="s">
        <v>275</v>
      </c>
      <c r="BM1127" s="205" t="s">
        <v>1362</v>
      </c>
    </row>
    <row r="1128" spans="1:65" s="13" customFormat="1" ht="11.25">
      <c r="B1128" s="207"/>
      <c r="C1128" s="208"/>
      <c r="D1128" s="209" t="s">
        <v>173</v>
      </c>
      <c r="E1128" s="210" t="s">
        <v>20</v>
      </c>
      <c r="F1128" s="211" t="s">
        <v>313</v>
      </c>
      <c r="G1128" s="208"/>
      <c r="H1128" s="210" t="s">
        <v>20</v>
      </c>
      <c r="I1128" s="212"/>
      <c r="J1128" s="208"/>
      <c r="K1128" s="208"/>
      <c r="L1128" s="213"/>
      <c r="M1128" s="214"/>
      <c r="N1128" s="215"/>
      <c r="O1128" s="215"/>
      <c r="P1128" s="215"/>
      <c r="Q1128" s="215"/>
      <c r="R1128" s="215"/>
      <c r="S1128" s="215"/>
      <c r="T1128" s="216"/>
      <c r="AT1128" s="217" t="s">
        <v>173</v>
      </c>
      <c r="AU1128" s="217" t="s">
        <v>82</v>
      </c>
      <c r="AV1128" s="13" t="s">
        <v>80</v>
      </c>
      <c r="AW1128" s="13" t="s">
        <v>34</v>
      </c>
      <c r="AX1128" s="13" t="s">
        <v>73</v>
      </c>
      <c r="AY1128" s="217" t="s">
        <v>163</v>
      </c>
    </row>
    <row r="1129" spans="1:65" s="14" customFormat="1" ht="11.25">
      <c r="B1129" s="218"/>
      <c r="C1129" s="219"/>
      <c r="D1129" s="209" t="s">
        <v>173</v>
      </c>
      <c r="E1129" s="220" t="s">
        <v>20</v>
      </c>
      <c r="F1129" s="221" t="s">
        <v>1181</v>
      </c>
      <c r="G1129" s="219"/>
      <c r="H1129" s="222">
        <v>16</v>
      </c>
      <c r="I1129" s="223"/>
      <c r="J1129" s="219"/>
      <c r="K1129" s="219"/>
      <c r="L1129" s="224"/>
      <c r="M1129" s="225"/>
      <c r="N1129" s="226"/>
      <c r="O1129" s="226"/>
      <c r="P1129" s="226"/>
      <c r="Q1129" s="226"/>
      <c r="R1129" s="226"/>
      <c r="S1129" s="226"/>
      <c r="T1129" s="227"/>
      <c r="AT1129" s="228" t="s">
        <v>173</v>
      </c>
      <c r="AU1129" s="228" t="s">
        <v>82</v>
      </c>
      <c r="AV1129" s="14" t="s">
        <v>82</v>
      </c>
      <c r="AW1129" s="14" t="s">
        <v>34</v>
      </c>
      <c r="AX1129" s="14" t="s">
        <v>73</v>
      </c>
      <c r="AY1129" s="228" t="s">
        <v>163</v>
      </c>
    </row>
    <row r="1130" spans="1:65" s="13" customFormat="1" ht="11.25">
      <c r="B1130" s="207"/>
      <c r="C1130" s="208"/>
      <c r="D1130" s="209" t="s">
        <v>173</v>
      </c>
      <c r="E1130" s="210" t="s">
        <v>20</v>
      </c>
      <c r="F1130" s="211" t="s">
        <v>316</v>
      </c>
      <c r="G1130" s="208"/>
      <c r="H1130" s="210" t="s">
        <v>20</v>
      </c>
      <c r="I1130" s="212"/>
      <c r="J1130" s="208"/>
      <c r="K1130" s="208"/>
      <c r="L1130" s="213"/>
      <c r="M1130" s="214"/>
      <c r="N1130" s="215"/>
      <c r="O1130" s="215"/>
      <c r="P1130" s="215"/>
      <c r="Q1130" s="215"/>
      <c r="R1130" s="215"/>
      <c r="S1130" s="215"/>
      <c r="T1130" s="216"/>
      <c r="AT1130" s="217" t="s">
        <v>173</v>
      </c>
      <c r="AU1130" s="217" t="s">
        <v>82</v>
      </c>
      <c r="AV1130" s="13" t="s">
        <v>80</v>
      </c>
      <c r="AW1130" s="13" t="s">
        <v>34</v>
      </c>
      <c r="AX1130" s="13" t="s">
        <v>73</v>
      </c>
      <c r="AY1130" s="217" t="s">
        <v>163</v>
      </c>
    </row>
    <row r="1131" spans="1:65" s="14" customFormat="1" ht="11.25">
      <c r="B1131" s="218"/>
      <c r="C1131" s="219"/>
      <c r="D1131" s="209" t="s">
        <v>173</v>
      </c>
      <c r="E1131" s="220" t="s">
        <v>20</v>
      </c>
      <c r="F1131" s="221" t="s">
        <v>1363</v>
      </c>
      <c r="G1131" s="219"/>
      <c r="H1131" s="222">
        <v>32</v>
      </c>
      <c r="I1131" s="223"/>
      <c r="J1131" s="219"/>
      <c r="K1131" s="219"/>
      <c r="L1131" s="224"/>
      <c r="M1131" s="225"/>
      <c r="N1131" s="226"/>
      <c r="O1131" s="226"/>
      <c r="P1131" s="226"/>
      <c r="Q1131" s="226"/>
      <c r="R1131" s="226"/>
      <c r="S1131" s="226"/>
      <c r="T1131" s="227"/>
      <c r="AT1131" s="228" t="s">
        <v>173</v>
      </c>
      <c r="AU1131" s="228" t="s">
        <v>82</v>
      </c>
      <c r="AV1131" s="14" t="s">
        <v>82</v>
      </c>
      <c r="AW1131" s="14" t="s">
        <v>34</v>
      </c>
      <c r="AX1131" s="14" t="s">
        <v>73</v>
      </c>
      <c r="AY1131" s="228" t="s">
        <v>163</v>
      </c>
    </row>
    <row r="1132" spans="1:65" s="15" customFormat="1" ht="11.25">
      <c r="B1132" s="229"/>
      <c r="C1132" s="230"/>
      <c r="D1132" s="209" t="s">
        <v>173</v>
      </c>
      <c r="E1132" s="231" t="s">
        <v>20</v>
      </c>
      <c r="F1132" s="232" t="s">
        <v>178</v>
      </c>
      <c r="G1132" s="230"/>
      <c r="H1132" s="233">
        <v>48</v>
      </c>
      <c r="I1132" s="234"/>
      <c r="J1132" s="230"/>
      <c r="K1132" s="230"/>
      <c r="L1132" s="235"/>
      <c r="M1132" s="236"/>
      <c r="N1132" s="237"/>
      <c r="O1132" s="237"/>
      <c r="P1132" s="237"/>
      <c r="Q1132" s="237"/>
      <c r="R1132" s="237"/>
      <c r="S1132" s="237"/>
      <c r="T1132" s="238"/>
      <c r="AT1132" s="239" t="s">
        <v>173</v>
      </c>
      <c r="AU1132" s="239" t="s">
        <v>82</v>
      </c>
      <c r="AV1132" s="15" t="s">
        <v>171</v>
      </c>
      <c r="AW1132" s="15" t="s">
        <v>34</v>
      </c>
      <c r="AX1132" s="15" t="s">
        <v>80</v>
      </c>
      <c r="AY1132" s="239" t="s">
        <v>163</v>
      </c>
    </row>
    <row r="1133" spans="1:65" s="2" customFormat="1" ht="44.25" customHeight="1">
      <c r="A1133" s="36"/>
      <c r="B1133" s="37"/>
      <c r="C1133" s="243" t="s">
        <v>1364</v>
      </c>
      <c r="D1133" s="243" t="s">
        <v>214</v>
      </c>
      <c r="E1133" s="244" t="s">
        <v>1365</v>
      </c>
      <c r="F1133" s="245" t="s">
        <v>1366</v>
      </c>
      <c r="G1133" s="246" t="s">
        <v>185</v>
      </c>
      <c r="H1133" s="247">
        <v>11.5</v>
      </c>
      <c r="I1133" s="248"/>
      <c r="J1133" s="249">
        <f>ROUND(I1133*H1133,2)</f>
        <v>0</v>
      </c>
      <c r="K1133" s="245" t="s">
        <v>20</v>
      </c>
      <c r="L1133" s="250"/>
      <c r="M1133" s="251" t="s">
        <v>20</v>
      </c>
      <c r="N1133" s="252" t="s">
        <v>44</v>
      </c>
      <c r="O1133" s="66"/>
      <c r="P1133" s="203">
        <f>O1133*H1133</f>
        <v>0</v>
      </c>
      <c r="Q1133" s="203">
        <v>8.5000000000000006E-2</v>
      </c>
      <c r="R1133" s="203">
        <f>Q1133*H1133</f>
        <v>0.97750000000000004</v>
      </c>
      <c r="S1133" s="203">
        <v>0</v>
      </c>
      <c r="T1133" s="204">
        <f>S1133*H1133</f>
        <v>0</v>
      </c>
      <c r="U1133" s="36"/>
      <c r="V1133" s="36"/>
      <c r="W1133" s="36"/>
      <c r="X1133" s="36"/>
      <c r="Y1133" s="36"/>
      <c r="Z1133" s="36"/>
      <c r="AA1133" s="36"/>
      <c r="AB1133" s="36"/>
      <c r="AC1133" s="36"/>
      <c r="AD1133" s="36"/>
      <c r="AE1133" s="36"/>
      <c r="AR1133" s="205" t="s">
        <v>373</v>
      </c>
      <c r="AT1133" s="205" t="s">
        <v>214</v>
      </c>
      <c r="AU1133" s="205" t="s">
        <v>82</v>
      </c>
      <c r="AY1133" s="19" t="s">
        <v>163</v>
      </c>
      <c r="BE1133" s="206">
        <f>IF(N1133="základní",J1133,0)</f>
        <v>0</v>
      </c>
      <c r="BF1133" s="206">
        <f>IF(N1133="snížená",J1133,0)</f>
        <v>0</v>
      </c>
      <c r="BG1133" s="206">
        <f>IF(N1133="zákl. přenesená",J1133,0)</f>
        <v>0</v>
      </c>
      <c r="BH1133" s="206">
        <f>IF(N1133="sníž. přenesená",J1133,0)</f>
        <v>0</v>
      </c>
      <c r="BI1133" s="206">
        <f>IF(N1133="nulová",J1133,0)</f>
        <v>0</v>
      </c>
      <c r="BJ1133" s="19" t="s">
        <v>80</v>
      </c>
      <c r="BK1133" s="206">
        <f>ROUND(I1133*H1133,2)</f>
        <v>0</v>
      </c>
      <c r="BL1133" s="19" t="s">
        <v>275</v>
      </c>
      <c r="BM1133" s="205" t="s">
        <v>1367</v>
      </c>
    </row>
    <row r="1134" spans="1:65" s="2" customFormat="1" ht="47.25" customHeight="1">
      <c r="A1134" s="36"/>
      <c r="B1134" s="37"/>
      <c r="C1134" s="243" t="s">
        <v>1368</v>
      </c>
      <c r="D1134" s="243" t="s">
        <v>214</v>
      </c>
      <c r="E1134" s="244" t="s">
        <v>1369</v>
      </c>
      <c r="F1134" s="245" t="s">
        <v>1370</v>
      </c>
      <c r="G1134" s="246" t="s">
        <v>185</v>
      </c>
      <c r="H1134" s="247">
        <v>11.5</v>
      </c>
      <c r="I1134" s="248"/>
      <c r="J1134" s="249">
        <f>ROUND(I1134*H1134,2)</f>
        <v>0</v>
      </c>
      <c r="K1134" s="245" t="s">
        <v>20</v>
      </c>
      <c r="L1134" s="250"/>
      <c r="M1134" s="251" t="s">
        <v>20</v>
      </c>
      <c r="N1134" s="252" t="s">
        <v>44</v>
      </c>
      <c r="O1134" s="66"/>
      <c r="P1134" s="203">
        <f>O1134*H1134</f>
        <v>0</v>
      </c>
      <c r="Q1134" s="203">
        <v>8.5000000000000006E-2</v>
      </c>
      <c r="R1134" s="203">
        <f>Q1134*H1134</f>
        <v>0.97750000000000004</v>
      </c>
      <c r="S1134" s="203">
        <v>0</v>
      </c>
      <c r="T1134" s="204">
        <f>S1134*H1134</f>
        <v>0</v>
      </c>
      <c r="U1134" s="36"/>
      <c r="V1134" s="36"/>
      <c r="W1134" s="36"/>
      <c r="X1134" s="36"/>
      <c r="Y1134" s="36"/>
      <c r="Z1134" s="36"/>
      <c r="AA1134" s="36"/>
      <c r="AB1134" s="36"/>
      <c r="AC1134" s="36"/>
      <c r="AD1134" s="36"/>
      <c r="AE1134" s="36"/>
      <c r="AR1134" s="205" t="s">
        <v>373</v>
      </c>
      <c r="AT1134" s="205" t="s">
        <v>214</v>
      </c>
      <c r="AU1134" s="205" t="s">
        <v>82</v>
      </c>
      <c r="AY1134" s="19" t="s">
        <v>163</v>
      </c>
      <c r="BE1134" s="206">
        <f>IF(N1134="základní",J1134,0)</f>
        <v>0</v>
      </c>
      <c r="BF1134" s="206">
        <f>IF(N1134="snížená",J1134,0)</f>
        <v>0</v>
      </c>
      <c r="BG1134" s="206">
        <f>IF(N1134="zákl. přenesená",J1134,0)</f>
        <v>0</v>
      </c>
      <c r="BH1134" s="206">
        <f>IF(N1134="sníž. přenesená",J1134,0)</f>
        <v>0</v>
      </c>
      <c r="BI1134" s="206">
        <f>IF(N1134="nulová",J1134,0)</f>
        <v>0</v>
      </c>
      <c r="BJ1134" s="19" t="s">
        <v>80</v>
      </c>
      <c r="BK1134" s="206">
        <f>ROUND(I1134*H1134,2)</f>
        <v>0</v>
      </c>
      <c r="BL1134" s="19" t="s">
        <v>275</v>
      </c>
      <c r="BM1134" s="205" t="s">
        <v>1371</v>
      </c>
    </row>
    <row r="1135" spans="1:65" s="2" customFormat="1" ht="73.5" customHeight="1">
      <c r="A1135" s="36"/>
      <c r="B1135" s="37"/>
      <c r="C1135" s="243" t="s">
        <v>1372</v>
      </c>
      <c r="D1135" s="243" t="s">
        <v>214</v>
      </c>
      <c r="E1135" s="244" t="s">
        <v>1373</v>
      </c>
      <c r="F1135" s="245" t="s">
        <v>1374</v>
      </c>
      <c r="G1135" s="246" t="s">
        <v>245</v>
      </c>
      <c r="H1135" s="247">
        <v>8</v>
      </c>
      <c r="I1135" s="248"/>
      <c r="J1135" s="249">
        <f>ROUND(I1135*H1135,2)</f>
        <v>0</v>
      </c>
      <c r="K1135" s="245" t="s">
        <v>20</v>
      </c>
      <c r="L1135" s="250"/>
      <c r="M1135" s="251" t="s">
        <v>20</v>
      </c>
      <c r="N1135" s="252" t="s">
        <v>44</v>
      </c>
      <c r="O1135" s="66"/>
      <c r="P1135" s="203">
        <f>O1135*H1135</f>
        <v>0</v>
      </c>
      <c r="Q1135" s="203">
        <v>8.5000000000000006E-2</v>
      </c>
      <c r="R1135" s="203">
        <f>Q1135*H1135</f>
        <v>0.68</v>
      </c>
      <c r="S1135" s="203">
        <v>0</v>
      </c>
      <c r="T1135" s="204">
        <f>S1135*H1135</f>
        <v>0</v>
      </c>
      <c r="U1135" s="36"/>
      <c r="V1135" s="36"/>
      <c r="W1135" s="36"/>
      <c r="X1135" s="36"/>
      <c r="Y1135" s="36"/>
      <c r="Z1135" s="36"/>
      <c r="AA1135" s="36"/>
      <c r="AB1135" s="36"/>
      <c r="AC1135" s="36"/>
      <c r="AD1135" s="36"/>
      <c r="AE1135" s="36"/>
      <c r="AR1135" s="205" t="s">
        <v>373</v>
      </c>
      <c r="AT1135" s="205" t="s">
        <v>214</v>
      </c>
      <c r="AU1135" s="205" t="s">
        <v>82</v>
      </c>
      <c r="AY1135" s="19" t="s">
        <v>163</v>
      </c>
      <c r="BE1135" s="206">
        <f>IF(N1135="základní",J1135,0)</f>
        <v>0</v>
      </c>
      <c r="BF1135" s="206">
        <f>IF(N1135="snížená",J1135,0)</f>
        <v>0</v>
      </c>
      <c r="BG1135" s="206">
        <f>IF(N1135="zákl. přenesená",J1135,0)</f>
        <v>0</v>
      </c>
      <c r="BH1135" s="206">
        <f>IF(N1135="sníž. přenesená",J1135,0)</f>
        <v>0</v>
      </c>
      <c r="BI1135" s="206">
        <f>IF(N1135="nulová",J1135,0)</f>
        <v>0</v>
      </c>
      <c r="BJ1135" s="19" t="s">
        <v>80</v>
      </c>
      <c r="BK1135" s="206">
        <f>ROUND(I1135*H1135,2)</f>
        <v>0</v>
      </c>
      <c r="BL1135" s="19" t="s">
        <v>275</v>
      </c>
      <c r="BM1135" s="205" t="s">
        <v>1375</v>
      </c>
    </row>
    <row r="1136" spans="1:65" s="2" customFormat="1" ht="74.25" customHeight="1">
      <c r="A1136" s="36"/>
      <c r="B1136" s="37"/>
      <c r="C1136" s="243" t="s">
        <v>1376</v>
      </c>
      <c r="D1136" s="243" t="s">
        <v>214</v>
      </c>
      <c r="E1136" s="244" t="s">
        <v>1377</v>
      </c>
      <c r="F1136" s="245" t="s">
        <v>1378</v>
      </c>
      <c r="G1136" s="246" t="s">
        <v>185</v>
      </c>
      <c r="H1136" s="247">
        <v>8</v>
      </c>
      <c r="I1136" s="248"/>
      <c r="J1136" s="249">
        <f>ROUND(I1136*H1136,2)</f>
        <v>0</v>
      </c>
      <c r="K1136" s="245" t="s">
        <v>20</v>
      </c>
      <c r="L1136" s="250"/>
      <c r="M1136" s="251" t="s">
        <v>20</v>
      </c>
      <c r="N1136" s="252" t="s">
        <v>44</v>
      </c>
      <c r="O1136" s="66"/>
      <c r="P1136" s="203">
        <f>O1136*H1136</f>
        <v>0</v>
      </c>
      <c r="Q1136" s="203">
        <v>8.5000000000000006E-2</v>
      </c>
      <c r="R1136" s="203">
        <f>Q1136*H1136</f>
        <v>0.68</v>
      </c>
      <c r="S1136" s="203">
        <v>0</v>
      </c>
      <c r="T1136" s="204">
        <f>S1136*H1136</f>
        <v>0</v>
      </c>
      <c r="U1136" s="36"/>
      <c r="V1136" s="36"/>
      <c r="W1136" s="36"/>
      <c r="X1136" s="36"/>
      <c r="Y1136" s="36"/>
      <c r="Z1136" s="36"/>
      <c r="AA1136" s="36"/>
      <c r="AB1136" s="36"/>
      <c r="AC1136" s="36"/>
      <c r="AD1136" s="36"/>
      <c r="AE1136" s="36"/>
      <c r="AR1136" s="205" t="s">
        <v>373</v>
      </c>
      <c r="AT1136" s="205" t="s">
        <v>214</v>
      </c>
      <c r="AU1136" s="205" t="s">
        <v>82</v>
      </c>
      <c r="AY1136" s="19" t="s">
        <v>163</v>
      </c>
      <c r="BE1136" s="206">
        <f>IF(N1136="základní",J1136,0)</f>
        <v>0</v>
      </c>
      <c r="BF1136" s="206">
        <f>IF(N1136="snížená",J1136,0)</f>
        <v>0</v>
      </c>
      <c r="BG1136" s="206">
        <f>IF(N1136="zákl. přenesená",J1136,0)</f>
        <v>0</v>
      </c>
      <c r="BH1136" s="206">
        <f>IF(N1136="sníž. přenesená",J1136,0)</f>
        <v>0</v>
      </c>
      <c r="BI1136" s="206">
        <f>IF(N1136="nulová",J1136,0)</f>
        <v>0</v>
      </c>
      <c r="BJ1136" s="19" t="s">
        <v>80</v>
      </c>
      <c r="BK1136" s="206">
        <f>ROUND(I1136*H1136,2)</f>
        <v>0</v>
      </c>
      <c r="BL1136" s="19" t="s">
        <v>275</v>
      </c>
      <c r="BM1136" s="205" t="s">
        <v>1379</v>
      </c>
    </row>
    <row r="1137" spans="1:65" s="2" customFormat="1" ht="14.45" customHeight="1">
      <c r="A1137" s="36"/>
      <c r="B1137" s="37"/>
      <c r="C1137" s="194" t="s">
        <v>1380</v>
      </c>
      <c r="D1137" s="194" t="s">
        <v>166</v>
      </c>
      <c r="E1137" s="195" t="s">
        <v>1381</v>
      </c>
      <c r="F1137" s="196" t="s">
        <v>1382</v>
      </c>
      <c r="G1137" s="197" t="s">
        <v>1383</v>
      </c>
      <c r="H1137" s="198">
        <v>26</v>
      </c>
      <c r="I1137" s="199"/>
      <c r="J1137" s="200">
        <f>ROUND(I1137*H1137,2)</f>
        <v>0</v>
      </c>
      <c r="K1137" s="196" t="s">
        <v>20</v>
      </c>
      <c r="L1137" s="41"/>
      <c r="M1137" s="201" t="s">
        <v>20</v>
      </c>
      <c r="N1137" s="202" t="s">
        <v>44</v>
      </c>
      <c r="O1137" s="66"/>
      <c r="P1137" s="203">
        <f>O1137*H1137</f>
        <v>0</v>
      </c>
      <c r="Q1137" s="203">
        <v>0</v>
      </c>
      <c r="R1137" s="203">
        <f>Q1137*H1137</f>
        <v>0</v>
      </c>
      <c r="S1137" s="203">
        <v>0</v>
      </c>
      <c r="T1137" s="204">
        <f>S1137*H1137</f>
        <v>0</v>
      </c>
      <c r="U1137" s="36"/>
      <c r="V1137" s="36"/>
      <c r="W1137" s="36"/>
      <c r="X1137" s="36"/>
      <c r="Y1137" s="36"/>
      <c r="Z1137" s="36"/>
      <c r="AA1137" s="36"/>
      <c r="AB1137" s="36"/>
      <c r="AC1137" s="36"/>
      <c r="AD1137" s="36"/>
      <c r="AE1137" s="36"/>
      <c r="AR1137" s="205" t="s">
        <v>275</v>
      </c>
      <c r="AT1137" s="205" t="s">
        <v>166</v>
      </c>
      <c r="AU1137" s="205" t="s">
        <v>82</v>
      </c>
      <c r="AY1137" s="19" t="s">
        <v>163</v>
      </c>
      <c r="BE1137" s="206">
        <f>IF(N1137="základní",J1137,0)</f>
        <v>0</v>
      </c>
      <c r="BF1137" s="206">
        <f>IF(N1137="snížená",J1137,0)</f>
        <v>0</v>
      </c>
      <c r="BG1137" s="206">
        <f>IF(N1137="zákl. přenesená",J1137,0)</f>
        <v>0</v>
      </c>
      <c r="BH1137" s="206">
        <f>IF(N1137="sníž. přenesená",J1137,0)</f>
        <v>0</v>
      </c>
      <c r="BI1137" s="206">
        <f>IF(N1137="nulová",J1137,0)</f>
        <v>0</v>
      </c>
      <c r="BJ1137" s="19" t="s">
        <v>80</v>
      </c>
      <c r="BK1137" s="206">
        <f>ROUND(I1137*H1137,2)</f>
        <v>0</v>
      </c>
      <c r="BL1137" s="19" t="s">
        <v>275</v>
      </c>
      <c r="BM1137" s="205" t="s">
        <v>1384</v>
      </c>
    </row>
    <row r="1138" spans="1:65" s="13" customFormat="1" ht="11.25">
      <c r="B1138" s="207"/>
      <c r="C1138" s="208"/>
      <c r="D1138" s="209" t="s">
        <v>173</v>
      </c>
      <c r="E1138" s="210" t="s">
        <v>20</v>
      </c>
      <c r="F1138" s="211" t="s">
        <v>760</v>
      </c>
      <c r="G1138" s="208"/>
      <c r="H1138" s="210" t="s">
        <v>20</v>
      </c>
      <c r="I1138" s="212"/>
      <c r="J1138" s="208"/>
      <c r="K1138" s="208"/>
      <c r="L1138" s="213"/>
      <c r="M1138" s="214"/>
      <c r="N1138" s="215"/>
      <c r="O1138" s="215"/>
      <c r="P1138" s="215"/>
      <c r="Q1138" s="215"/>
      <c r="R1138" s="215"/>
      <c r="S1138" s="215"/>
      <c r="T1138" s="216"/>
      <c r="AT1138" s="217" t="s">
        <v>173</v>
      </c>
      <c r="AU1138" s="217" t="s">
        <v>82</v>
      </c>
      <c r="AV1138" s="13" t="s">
        <v>80</v>
      </c>
      <c r="AW1138" s="13" t="s">
        <v>34</v>
      </c>
      <c r="AX1138" s="13" t="s">
        <v>73</v>
      </c>
      <c r="AY1138" s="217" t="s">
        <v>163</v>
      </c>
    </row>
    <row r="1139" spans="1:65" s="14" customFormat="1" ht="11.25">
      <c r="B1139" s="218"/>
      <c r="C1139" s="219"/>
      <c r="D1139" s="209" t="s">
        <v>173</v>
      </c>
      <c r="E1139" s="220" t="s">
        <v>20</v>
      </c>
      <c r="F1139" s="221" t="s">
        <v>238</v>
      </c>
      <c r="G1139" s="219"/>
      <c r="H1139" s="222">
        <v>10</v>
      </c>
      <c r="I1139" s="223"/>
      <c r="J1139" s="219"/>
      <c r="K1139" s="219"/>
      <c r="L1139" s="224"/>
      <c r="M1139" s="225"/>
      <c r="N1139" s="226"/>
      <c r="O1139" s="226"/>
      <c r="P1139" s="226"/>
      <c r="Q1139" s="226"/>
      <c r="R1139" s="226"/>
      <c r="S1139" s="226"/>
      <c r="T1139" s="227"/>
      <c r="AT1139" s="228" t="s">
        <v>173</v>
      </c>
      <c r="AU1139" s="228" t="s">
        <v>82</v>
      </c>
      <c r="AV1139" s="14" t="s">
        <v>82</v>
      </c>
      <c r="AW1139" s="14" t="s">
        <v>34</v>
      </c>
      <c r="AX1139" s="14" t="s">
        <v>73</v>
      </c>
      <c r="AY1139" s="228" t="s">
        <v>163</v>
      </c>
    </row>
    <row r="1140" spans="1:65" s="14" customFormat="1" ht="11.25">
      <c r="B1140" s="218"/>
      <c r="C1140" s="219"/>
      <c r="D1140" s="209" t="s">
        <v>173</v>
      </c>
      <c r="E1140" s="220" t="s">
        <v>20</v>
      </c>
      <c r="F1140" s="221" t="s">
        <v>275</v>
      </c>
      <c r="G1140" s="219"/>
      <c r="H1140" s="222">
        <v>16</v>
      </c>
      <c r="I1140" s="223"/>
      <c r="J1140" s="219"/>
      <c r="K1140" s="219"/>
      <c r="L1140" s="224"/>
      <c r="M1140" s="225"/>
      <c r="N1140" s="226"/>
      <c r="O1140" s="226"/>
      <c r="P1140" s="226"/>
      <c r="Q1140" s="226"/>
      <c r="R1140" s="226"/>
      <c r="S1140" s="226"/>
      <c r="T1140" s="227"/>
      <c r="AT1140" s="228" t="s">
        <v>173</v>
      </c>
      <c r="AU1140" s="228" t="s">
        <v>82</v>
      </c>
      <c r="AV1140" s="14" t="s">
        <v>82</v>
      </c>
      <c r="AW1140" s="14" t="s">
        <v>34</v>
      </c>
      <c r="AX1140" s="14" t="s">
        <v>73</v>
      </c>
      <c r="AY1140" s="228" t="s">
        <v>163</v>
      </c>
    </row>
    <row r="1141" spans="1:65" s="15" customFormat="1" ht="11.25">
      <c r="B1141" s="229"/>
      <c r="C1141" s="230"/>
      <c r="D1141" s="209" t="s">
        <v>173</v>
      </c>
      <c r="E1141" s="231" t="s">
        <v>20</v>
      </c>
      <c r="F1141" s="232" t="s">
        <v>178</v>
      </c>
      <c r="G1141" s="230"/>
      <c r="H1141" s="233">
        <v>26</v>
      </c>
      <c r="I1141" s="234"/>
      <c r="J1141" s="230"/>
      <c r="K1141" s="230"/>
      <c r="L1141" s="235"/>
      <c r="M1141" s="236"/>
      <c r="N1141" s="237"/>
      <c r="O1141" s="237"/>
      <c r="P1141" s="237"/>
      <c r="Q1141" s="237"/>
      <c r="R1141" s="237"/>
      <c r="S1141" s="237"/>
      <c r="T1141" s="238"/>
      <c r="AT1141" s="239" t="s">
        <v>173</v>
      </c>
      <c r="AU1141" s="239" t="s">
        <v>82</v>
      </c>
      <c r="AV1141" s="15" t="s">
        <v>171</v>
      </c>
      <c r="AW1141" s="15" t="s">
        <v>34</v>
      </c>
      <c r="AX1141" s="15" t="s">
        <v>80</v>
      </c>
      <c r="AY1141" s="239" t="s">
        <v>163</v>
      </c>
    </row>
    <row r="1142" spans="1:65" s="2" customFormat="1" ht="19.899999999999999" customHeight="1">
      <c r="A1142" s="36"/>
      <c r="B1142" s="37"/>
      <c r="C1142" s="194" t="s">
        <v>1385</v>
      </c>
      <c r="D1142" s="194" t="s">
        <v>166</v>
      </c>
      <c r="E1142" s="195" t="s">
        <v>1386</v>
      </c>
      <c r="F1142" s="196" t="s">
        <v>1387</v>
      </c>
      <c r="G1142" s="197" t="s">
        <v>194</v>
      </c>
      <c r="H1142" s="198">
        <v>10</v>
      </c>
      <c r="I1142" s="199"/>
      <c r="J1142" s="200">
        <f>ROUND(I1142*H1142,2)</f>
        <v>0</v>
      </c>
      <c r="K1142" s="196" t="s">
        <v>20</v>
      </c>
      <c r="L1142" s="41"/>
      <c r="M1142" s="201" t="s">
        <v>20</v>
      </c>
      <c r="N1142" s="202" t="s">
        <v>44</v>
      </c>
      <c r="O1142" s="66"/>
      <c r="P1142" s="203">
        <f>O1142*H1142</f>
        <v>0</v>
      </c>
      <c r="Q1142" s="203">
        <v>0</v>
      </c>
      <c r="R1142" s="203">
        <f>Q1142*H1142</f>
        <v>0</v>
      </c>
      <c r="S1142" s="203">
        <v>0</v>
      </c>
      <c r="T1142" s="204">
        <f>S1142*H1142</f>
        <v>0</v>
      </c>
      <c r="U1142" s="36"/>
      <c r="V1142" s="36"/>
      <c r="W1142" s="36"/>
      <c r="X1142" s="36"/>
      <c r="Y1142" s="36"/>
      <c r="Z1142" s="36"/>
      <c r="AA1142" s="36"/>
      <c r="AB1142" s="36"/>
      <c r="AC1142" s="36"/>
      <c r="AD1142" s="36"/>
      <c r="AE1142" s="36"/>
      <c r="AR1142" s="205" t="s">
        <v>275</v>
      </c>
      <c r="AT1142" s="205" t="s">
        <v>166</v>
      </c>
      <c r="AU1142" s="205" t="s">
        <v>82</v>
      </c>
      <c r="AY1142" s="19" t="s">
        <v>163</v>
      </c>
      <c r="BE1142" s="206">
        <f>IF(N1142="základní",J1142,0)</f>
        <v>0</v>
      </c>
      <c r="BF1142" s="206">
        <f>IF(N1142="snížená",J1142,0)</f>
        <v>0</v>
      </c>
      <c r="BG1142" s="206">
        <f>IF(N1142="zákl. přenesená",J1142,0)</f>
        <v>0</v>
      </c>
      <c r="BH1142" s="206">
        <f>IF(N1142="sníž. přenesená",J1142,0)</f>
        <v>0</v>
      </c>
      <c r="BI1142" s="206">
        <f>IF(N1142="nulová",J1142,0)</f>
        <v>0</v>
      </c>
      <c r="BJ1142" s="19" t="s">
        <v>80</v>
      </c>
      <c r="BK1142" s="206">
        <f>ROUND(I1142*H1142,2)</f>
        <v>0</v>
      </c>
      <c r="BL1142" s="19" t="s">
        <v>275</v>
      </c>
      <c r="BM1142" s="205" t="s">
        <v>1388</v>
      </c>
    </row>
    <row r="1143" spans="1:65" s="13" customFormat="1" ht="11.25">
      <c r="B1143" s="207"/>
      <c r="C1143" s="208"/>
      <c r="D1143" s="209" t="s">
        <v>173</v>
      </c>
      <c r="E1143" s="210" t="s">
        <v>20</v>
      </c>
      <c r="F1143" s="211" t="s">
        <v>760</v>
      </c>
      <c r="G1143" s="208"/>
      <c r="H1143" s="210" t="s">
        <v>20</v>
      </c>
      <c r="I1143" s="212"/>
      <c r="J1143" s="208"/>
      <c r="K1143" s="208"/>
      <c r="L1143" s="213"/>
      <c r="M1143" s="214"/>
      <c r="N1143" s="215"/>
      <c r="O1143" s="215"/>
      <c r="P1143" s="215"/>
      <c r="Q1143" s="215"/>
      <c r="R1143" s="215"/>
      <c r="S1143" s="215"/>
      <c r="T1143" s="216"/>
      <c r="AT1143" s="217" t="s">
        <v>173</v>
      </c>
      <c r="AU1143" s="217" t="s">
        <v>82</v>
      </c>
      <c r="AV1143" s="13" t="s">
        <v>80</v>
      </c>
      <c r="AW1143" s="13" t="s">
        <v>34</v>
      </c>
      <c r="AX1143" s="13" t="s">
        <v>73</v>
      </c>
      <c r="AY1143" s="217" t="s">
        <v>163</v>
      </c>
    </row>
    <row r="1144" spans="1:65" s="14" customFormat="1" ht="11.25">
      <c r="B1144" s="218"/>
      <c r="C1144" s="219"/>
      <c r="D1144" s="209" t="s">
        <v>173</v>
      </c>
      <c r="E1144" s="220" t="s">
        <v>20</v>
      </c>
      <c r="F1144" s="221" t="s">
        <v>238</v>
      </c>
      <c r="G1144" s="219"/>
      <c r="H1144" s="222">
        <v>10</v>
      </c>
      <c r="I1144" s="223"/>
      <c r="J1144" s="219"/>
      <c r="K1144" s="219"/>
      <c r="L1144" s="224"/>
      <c r="M1144" s="225"/>
      <c r="N1144" s="226"/>
      <c r="O1144" s="226"/>
      <c r="P1144" s="226"/>
      <c r="Q1144" s="226"/>
      <c r="R1144" s="226"/>
      <c r="S1144" s="226"/>
      <c r="T1144" s="227"/>
      <c r="AT1144" s="228" t="s">
        <v>173</v>
      </c>
      <c r="AU1144" s="228" t="s">
        <v>82</v>
      </c>
      <c r="AV1144" s="14" t="s">
        <v>82</v>
      </c>
      <c r="AW1144" s="14" t="s">
        <v>34</v>
      </c>
      <c r="AX1144" s="14" t="s">
        <v>80</v>
      </c>
      <c r="AY1144" s="228" t="s">
        <v>163</v>
      </c>
    </row>
    <row r="1145" spans="1:65" s="2" customFormat="1" ht="14.45" customHeight="1">
      <c r="A1145" s="36"/>
      <c r="B1145" s="37"/>
      <c r="C1145" s="194" t="s">
        <v>1389</v>
      </c>
      <c r="D1145" s="194" t="s">
        <v>166</v>
      </c>
      <c r="E1145" s="195" t="s">
        <v>1390</v>
      </c>
      <c r="F1145" s="196" t="s">
        <v>1391</v>
      </c>
      <c r="G1145" s="197" t="s">
        <v>185</v>
      </c>
      <c r="H1145" s="198">
        <v>22</v>
      </c>
      <c r="I1145" s="199"/>
      <c r="J1145" s="200">
        <f>ROUND(I1145*H1145,2)</f>
        <v>0</v>
      </c>
      <c r="K1145" s="196" t="s">
        <v>20</v>
      </c>
      <c r="L1145" s="41"/>
      <c r="M1145" s="201" t="s">
        <v>20</v>
      </c>
      <c r="N1145" s="202" t="s">
        <v>44</v>
      </c>
      <c r="O1145" s="66"/>
      <c r="P1145" s="203">
        <f>O1145*H1145</f>
        <v>0</v>
      </c>
      <c r="Q1145" s="203">
        <v>0</v>
      </c>
      <c r="R1145" s="203">
        <f>Q1145*H1145</f>
        <v>0</v>
      </c>
      <c r="S1145" s="203">
        <v>0</v>
      </c>
      <c r="T1145" s="204">
        <f>S1145*H1145</f>
        <v>0</v>
      </c>
      <c r="U1145" s="36"/>
      <c r="V1145" s="36"/>
      <c r="W1145" s="36"/>
      <c r="X1145" s="36"/>
      <c r="Y1145" s="36"/>
      <c r="Z1145" s="36"/>
      <c r="AA1145" s="36"/>
      <c r="AB1145" s="36"/>
      <c r="AC1145" s="36"/>
      <c r="AD1145" s="36"/>
      <c r="AE1145" s="36"/>
      <c r="AR1145" s="205" t="s">
        <v>275</v>
      </c>
      <c r="AT1145" s="205" t="s">
        <v>166</v>
      </c>
      <c r="AU1145" s="205" t="s">
        <v>82</v>
      </c>
      <c r="AY1145" s="19" t="s">
        <v>163</v>
      </c>
      <c r="BE1145" s="206">
        <f>IF(N1145="základní",J1145,0)</f>
        <v>0</v>
      </c>
      <c r="BF1145" s="206">
        <f>IF(N1145="snížená",J1145,0)</f>
        <v>0</v>
      </c>
      <c r="BG1145" s="206">
        <f>IF(N1145="zákl. přenesená",J1145,0)</f>
        <v>0</v>
      </c>
      <c r="BH1145" s="206">
        <f>IF(N1145="sníž. přenesená",J1145,0)</f>
        <v>0</v>
      </c>
      <c r="BI1145" s="206">
        <f>IF(N1145="nulová",J1145,0)</f>
        <v>0</v>
      </c>
      <c r="BJ1145" s="19" t="s">
        <v>80</v>
      </c>
      <c r="BK1145" s="206">
        <f>ROUND(I1145*H1145,2)</f>
        <v>0</v>
      </c>
      <c r="BL1145" s="19" t="s">
        <v>275</v>
      </c>
      <c r="BM1145" s="205" t="s">
        <v>1392</v>
      </c>
    </row>
    <row r="1146" spans="1:65" s="13" customFormat="1" ht="11.25">
      <c r="B1146" s="207"/>
      <c r="C1146" s="208"/>
      <c r="D1146" s="209" t="s">
        <v>173</v>
      </c>
      <c r="E1146" s="210" t="s">
        <v>20</v>
      </c>
      <c r="F1146" s="211" t="s">
        <v>316</v>
      </c>
      <c r="G1146" s="208"/>
      <c r="H1146" s="210" t="s">
        <v>20</v>
      </c>
      <c r="I1146" s="212"/>
      <c r="J1146" s="208"/>
      <c r="K1146" s="208"/>
      <c r="L1146" s="213"/>
      <c r="M1146" s="214"/>
      <c r="N1146" s="215"/>
      <c r="O1146" s="215"/>
      <c r="P1146" s="215"/>
      <c r="Q1146" s="215"/>
      <c r="R1146" s="215"/>
      <c r="S1146" s="215"/>
      <c r="T1146" s="216"/>
      <c r="AT1146" s="217" t="s">
        <v>173</v>
      </c>
      <c r="AU1146" s="217" t="s">
        <v>82</v>
      </c>
      <c r="AV1146" s="13" t="s">
        <v>80</v>
      </c>
      <c r="AW1146" s="13" t="s">
        <v>34</v>
      </c>
      <c r="AX1146" s="13" t="s">
        <v>73</v>
      </c>
      <c r="AY1146" s="217" t="s">
        <v>163</v>
      </c>
    </row>
    <row r="1147" spans="1:65" s="14" customFormat="1" ht="11.25">
      <c r="B1147" s="218"/>
      <c r="C1147" s="219"/>
      <c r="D1147" s="209" t="s">
        <v>173</v>
      </c>
      <c r="E1147" s="220" t="s">
        <v>20</v>
      </c>
      <c r="F1147" s="221" t="s">
        <v>1393</v>
      </c>
      <c r="G1147" s="219"/>
      <c r="H1147" s="222">
        <v>22</v>
      </c>
      <c r="I1147" s="223"/>
      <c r="J1147" s="219"/>
      <c r="K1147" s="219"/>
      <c r="L1147" s="224"/>
      <c r="M1147" s="225"/>
      <c r="N1147" s="226"/>
      <c r="O1147" s="226"/>
      <c r="P1147" s="226"/>
      <c r="Q1147" s="226"/>
      <c r="R1147" s="226"/>
      <c r="S1147" s="226"/>
      <c r="T1147" s="227"/>
      <c r="AT1147" s="228" t="s">
        <v>173</v>
      </c>
      <c r="AU1147" s="228" t="s">
        <v>82</v>
      </c>
      <c r="AV1147" s="14" t="s">
        <v>82</v>
      </c>
      <c r="AW1147" s="14" t="s">
        <v>34</v>
      </c>
      <c r="AX1147" s="14" t="s">
        <v>80</v>
      </c>
      <c r="AY1147" s="228" t="s">
        <v>163</v>
      </c>
    </row>
    <row r="1148" spans="1:65" s="2" customFormat="1" ht="14.45" customHeight="1">
      <c r="A1148" s="36"/>
      <c r="B1148" s="37"/>
      <c r="C1148" s="194" t="s">
        <v>1394</v>
      </c>
      <c r="D1148" s="194" t="s">
        <v>166</v>
      </c>
      <c r="E1148" s="195" t="s">
        <v>1395</v>
      </c>
      <c r="F1148" s="196" t="s">
        <v>1396</v>
      </c>
      <c r="G1148" s="197" t="s">
        <v>194</v>
      </c>
      <c r="H1148" s="198">
        <v>4</v>
      </c>
      <c r="I1148" s="199"/>
      <c r="J1148" s="200">
        <f>ROUND(I1148*H1148,2)</f>
        <v>0</v>
      </c>
      <c r="K1148" s="196" t="s">
        <v>20</v>
      </c>
      <c r="L1148" s="41"/>
      <c r="M1148" s="201" t="s">
        <v>20</v>
      </c>
      <c r="N1148" s="202" t="s">
        <v>44</v>
      </c>
      <c r="O1148" s="66"/>
      <c r="P1148" s="203">
        <f>O1148*H1148</f>
        <v>0</v>
      </c>
      <c r="Q1148" s="203">
        <v>0</v>
      </c>
      <c r="R1148" s="203">
        <f>Q1148*H1148</f>
        <v>0</v>
      </c>
      <c r="S1148" s="203">
        <v>0</v>
      </c>
      <c r="T1148" s="204">
        <f>S1148*H1148</f>
        <v>0</v>
      </c>
      <c r="U1148" s="36"/>
      <c r="V1148" s="36"/>
      <c r="W1148" s="36"/>
      <c r="X1148" s="36"/>
      <c r="Y1148" s="36"/>
      <c r="Z1148" s="36"/>
      <c r="AA1148" s="36"/>
      <c r="AB1148" s="36"/>
      <c r="AC1148" s="36"/>
      <c r="AD1148" s="36"/>
      <c r="AE1148" s="36"/>
      <c r="AR1148" s="205" t="s">
        <v>275</v>
      </c>
      <c r="AT1148" s="205" t="s">
        <v>166</v>
      </c>
      <c r="AU1148" s="205" t="s">
        <v>82</v>
      </c>
      <c r="AY1148" s="19" t="s">
        <v>163</v>
      </c>
      <c r="BE1148" s="206">
        <f>IF(N1148="základní",J1148,0)</f>
        <v>0</v>
      </c>
      <c r="BF1148" s="206">
        <f>IF(N1148="snížená",J1148,0)</f>
        <v>0</v>
      </c>
      <c r="BG1148" s="206">
        <f>IF(N1148="zákl. přenesená",J1148,0)</f>
        <v>0</v>
      </c>
      <c r="BH1148" s="206">
        <f>IF(N1148="sníž. přenesená",J1148,0)</f>
        <v>0</v>
      </c>
      <c r="BI1148" s="206">
        <f>IF(N1148="nulová",J1148,0)</f>
        <v>0</v>
      </c>
      <c r="BJ1148" s="19" t="s">
        <v>80</v>
      </c>
      <c r="BK1148" s="206">
        <f>ROUND(I1148*H1148,2)</f>
        <v>0</v>
      </c>
      <c r="BL1148" s="19" t="s">
        <v>275</v>
      </c>
      <c r="BM1148" s="205" t="s">
        <v>1397</v>
      </c>
    </row>
    <row r="1149" spans="1:65" s="13" customFormat="1" ht="11.25">
      <c r="B1149" s="207"/>
      <c r="C1149" s="208"/>
      <c r="D1149" s="209" t="s">
        <v>173</v>
      </c>
      <c r="E1149" s="210" t="s">
        <v>20</v>
      </c>
      <c r="F1149" s="211" t="s">
        <v>658</v>
      </c>
      <c r="G1149" s="208"/>
      <c r="H1149" s="210" t="s">
        <v>20</v>
      </c>
      <c r="I1149" s="212"/>
      <c r="J1149" s="208"/>
      <c r="K1149" s="208"/>
      <c r="L1149" s="213"/>
      <c r="M1149" s="214"/>
      <c r="N1149" s="215"/>
      <c r="O1149" s="215"/>
      <c r="P1149" s="215"/>
      <c r="Q1149" s="215"/>
      <c r="R1149" s="215"/>
      <c r="S1149" s="215"/>
      <c r="T1149" s="216"/>
      <c r="AT1149" s="217" t="s">
        <v>173</v>
      </c>
      <c r="AU1149" s="217" t="s">
        <v>82</v>
      </c>
      <c r="AV1149" s="13" t="s">
        <v>80</v>
      </c>
      <c r="AW1149" s="13" t="s">
        <v>34</v>
      </c>
      <c r="AX1149" s="13" t="s">
        <v>73</v>
      </c>
      <c r="AY1149" s="217" t="s">
        <v>163</v>
      </c>
    </row>
    <row r="1150" spans="1:65" s="14" customFormat="1" ht="11.25">
      <c r="B1150" s="218"/>
      <c r="C1150" s="219"/>
      <c r="D1150" s="209" t="s">
        <v>173</v>
      </c>
      <c r="E1150" s="220" t="s">
        <v>20</v>
      </c>
      <c r="F1150" s="221" t="s">
        <v>1398</v>
      </c>
      <c r="G1150" s="219"/>
      <c r="H1150" s="222">
        <v>4</v>
      </c>
      <c r="I1150" s="223"/>
      <c r="J1150" s="219"/>
      <c r="K1150" s="219"/>
      <c r="L1150" s="224"/>
      <c r="M1150" s="225"/>
      <c r="N1150" s="226"/>
      <c r="O1150" s="226"/>
      <c r="P1150" s="226"/>
      <c r="Q1150" s="226"/>
      <c r="R1150" s="226"/>
      <c r="S1150" s="226"/>
      <c r="T1150" s="227"/>
      <c r="AT1150" s="228" t="s">
        <v>173</v>
      </c>
      <c r="AU1150" s="228" t="s">
        <v>82</v>
      </c>
      <c r="AV1150" s="14" t="s">
        <v>82</v>
      </c>
      <c r="AW1150" s="14" t="s">
        <v>34</v>
      </c>
      <c r="AX1150" s="14" t="s">
        <v>80</v>
      </c>
      <c r="AY1150" s="228" t="s">
        <v>163</v>
      </c>
    </row>
    <row r="1151" spans="1:65" s="2" customFormat="1" ht="28.5" customHeight="1">
      <c r="A1151" s="36"/>
      <c r="B1151" s="37"/>
      <c r="C1151" s="194" t="s">
        <v>1399</v>
      </c>
      <c r="D1151" s="194" t="s">
        <v>166</v>
      </c>
      <c r="E1151" s="195" t="s">
        <v>1400</v>
      </c>
      <c r="F1151" s="196" t="s">
        <v>1401</v>
      </c>
      <c r="G1151" s="197" t="s">
        <v>194</v>
      </c>
      <c r="H1151" s="198">
        <v>5</v>
      </c>
      <c r="I1151" s="199"/>
      <c r="J1151" s="200">
        <f>ROUND(I1151*H1151,2)</f>
        <v>0</v>
      </c>
      <c r="K1151" s="196" t="s">
        <v>20</v>
      </c>
      <c r="L1151" s="41"/>
      <c r="M1151" s="201" t="s">
        <v>20</v>
      </c>
      <c r="N1151" s="202" t="s">
        <v>44</v>
      </c>
      <c r="O1151" s="66"/>
      <c r="P1151" s="203">
        <f>O1151*H1151</f>
        <v>0</v>
      </c>
      <c r="Q1151" s="203">
        <v>0.03</v>
      </c>
      <c r="R1151" s="203">
        <f>Q1151*H1151</f>
        <v>0.15</v>
      </c>
      <c r="S1151" s="203">
        <v>0</v>
      </c>
      <c r="T1151" s="204">
        <f>S1151*H1151</f>
        <v>0</v>
      </c>
      <c r="U1151" s="36"/>
      <c r="V1151" s="36"/>
      <c r="W1151" s="36"/>
      <c r="X1151" s="36"/>
      <c r="Y1151" s="36"/>
      <c r="Z1151" s="36"/>
      <c r="AA1151" s="36"/>
      <c r="AB1151" s="36"/>
      <c r="AC1151" s="36"/>
      <c r="AD1151" s="36"/>
      <c r="AE1151" s="36"/>
      <c r="AR1151" s="205" t="s">
        <v>275</v>
      </c>
      <c r="AT1151" s="205" t="s">
        <v>166</v>
      </c>
      <c r="AU1151" s="205" t="s">
        <v>82</v>
      </c>
      <c r="AY1151" s="19" t="s">
        <v>163</v>
      </c>
      <c r="BE1151" s="206">
        <f>IF(N1151="základní",J1151,0)</f>
        <v>0</v>
      </c>
      <c r="BF1151" s="206">
        <f>IF(N1151="snížená",J1151,0)</f>
        <v>0</v>
      </c>
      <c r="BG1151" s="206">
        <f>IF(N1151="zákl. přenesená",J1151,0)</f>
        <v>0</v>
      </c>
      <c r="BH1151" s="206">
        <f>IF(N1151="sníž. přenesená",J1151,0)</f>
        <v>0</v>
      </c>
      <c r="BI1151" s="206">
        <f>IF(N1151="nulová",J1151,0)</f>
        <v>0</v>
      </c>
      <c r="BJ1151" s="19" t="s">
        <v>80</v>
      </c>
      <c r="BK1151" s="206">
        <f>ROUND(I1151*H1151,2)</f>
        <v>0</v>
      </c>
      <c r="BL1151" s="19" t="s">
        <v>275</v>
      </c>
      <c r="BM1151" s="205" t="s">
        <v>1402</v>
      </c>
    </row>
    <row r="1152" spans="1:65" s="2" customFormat="1" ht="32.25" customHeight="1">
      <c r="A1152" s="36"/>
      <c r="B1152" s="37"/>
      <c r="C1152" s="194" t="s">
        <v>1403</v>
      </c>
      <c r="D1152" s="194" t="s">
        <v>166</v>
      </c>
      <c r="E1152" s="195" t="s">
        <v>1404</v>
      </c>
      <c r="F1152" s="196" t="s">
        <v>1405</v>
      </c>
      <c r="G1152" s="197" t="s">
        <v>194</v>
      </c>
      <c r="H1152" s="198">
        <v>2</v>
      </c>
      <c r="I1152" s="199"/>
      <c r="J1152" s="200">
        <f>ROUND(I1152*H1152,2)</f>
        <v>0</v>
      </c>
      <c r="K1152" s="196" t="s">
        <v>20</v>
      </c>
      <c r="L1152" s="41"/>
      <c r="M1152" s="201" t="s">
        <v>20</v>
      </c>
      <c r="N1152" s="202" t="s">
        <v>44</v>
      </c>
      <c r="O1152" s="66"/>
      <c r="P1152" s="203">
        <f>O1152*H1152</f>
        <v>0</v>
      </c>
      <c r="Q1152" s="203">
        <v>0.05</v>
      </c>
      <c r="R1152" s="203">
        <f>Q1152*H1152</f>
        <v>0.1</v>
      </c>
      <c r="S1152" s="203">
        <v>0</v>
      </c>
      <c r="T1152" s="204">
        <f>S1152*H1152</f>
        <v>0</v>
      </c>
      <c r="U1152" s="36"/>
      <c r="V1152" s="36"/>
      <c r="W1152" s="36"/>
      <c r="X1152" s="36"/>
      <c r="Y1152" s="36"/>
      <c r="Z1152" s="36"/>
      <c r="AA1152" s="36"/>
      <c r="AB1152" s="36"/>
      <c r="AC1152" s="36"/>
      <c r="AD1152" s="36"/>
      <c r="AE1152" s="36"/>
      <c r="AR1152" s="205" t="s">
        <v>275</v>
      </c>
      <c r="AT1152" s="205" t="s">
        <v>166</v>
      </c>
      <c r="AU1152" s="205" t="s">
        <v>82</v>
      </c>
      <c r="AY1152" s="19" t="s">
        <v>163</v>
      </c>
      <c r="BE1152" s="206">
        <f>IF(N1152="základní",J1152,0)</f>
        <v>0</v>
      </c>
      <c r="BF1152" s="206">
        <f>IF(N1152="snížená",J1152,0)</f>
        <v>0</v>
      </c>
      <c r="BG1152" s="206">
        <f>IF(N1152="zákl. přenesená",J1152,0)</f>
        <v>0</v>
      </c>
      <c r="BH1152" s="206">
        <f>IF(N1152="sníž. přenesená",J1152,0)</f>
        <v>0</v>
      </c>
      <c r="BI1152" s="206">
        <f>IF(N1152="nulová",J1152,0)</f>
        <v>0</v>
      </c>
      <c r="BJ1152" s="19" t="s">
        <v>80</v>
      </c>
      <c r="BK1152" s="206">
        <f>ROUND(I1152*H1152,2)</f>
        <v>0</v>
      </c>
      <c r="BL1152" s="19" t="s">
        <v>275</v>
      </c>
      <c r="BM1152" s="205" t="s">
        <v>1406</v>
      </c>
    </row>
    <row r="1153" spans="1:65" s="2" customFormat="1" ht="39.75" customHeight="1">
      <c r="A1153" s="36"/>
      <c r="B1153" s="37"/>
      <c r="C1153" s="194" t="s">
        <v>1407</v>
      </c>
      <c r="D1153" s="194" t="s">
        <v>166</v>
      </c>
      <c r="E1153" s="195" t="s">
        <v>1408</v>
      </c>
      <c r="F1153" s="196" t="s">
        <v>1409</v>
      </c>
      <c r="G1153" s="197" t="s">
        <v>194</v>
      </c>
      <c r="H1153" s="198">
        <v>1</v>
      </c>
      <c r="I1153" s="199"/>
      <c r="J1153" s="200">
        <f>ROUND(I1153*H1153,2)</f>
        <v>0</v>
      </c>
      <c r="K1153" s="196" t="s">
        <v>20</v>
      </c>
      <c r="L1153" s="41"/>
      <c r="M1153" s="201" t="s">
        <v>20</v>
      </c>
      <c r="N1153" s="202" t="s">
        <v>44</v>
      </c>
      <c r="O1153" s="66"/>
      <c r="P1153" s="203">
        <f>O1153*H1153</f>
        <v>0</v>
      </c>
      <c r="Q1153" s="203">
        <v>0.05</v>
      </c>
      <c r="R1153" s="203">
        <f>Q1153*H1153</f>
        <v>0.05</v>
      </c>
      <c r="S1153" s="203">
        <v>0</v>
      </c>
      <c r="T1153" s="204">
        <f>S1153*H1153</f>
        <v>0</v>
      </c>
      <c r="U1153" s="36"/>
      <c r="V1153" s="36"/>
      <c r="W1153" s="36"/>
      <c r="X1153" s="36"/>
      <c r="Y1153" s="36"/>
      <c r="Z1153" s="36"/>
      <c r="AA1153" s="36"/>
      <c r="AB1153" s="36"/>
      <c r="AC1153" s="36"/>
      <c r="AD1153" s="36"/>
      <c r="AE1153" s="36"/>
      <c r="AR1153" s="205" t="s">
        <v>275</v>
      </c>
      <c r="AT1153" s="205" t="s">
        <v>166</v>
      </c>
      <c r="AU1153" s="205" t="s">
        <v>82</v>
      </c>
      <c r="AY1153" s="19" t="s">
        <v>163</v>
      </c>
      <c r="BE1153" s="206">
        <f>IF(N1153="základní",J1153,0)</f>
        <v>0</v>
      </c>
      <c r="BF1153" s="206">
        <f>IF(N1153="snížená",J1153,0)</f>
        <v>0</v>
      </c>
      <c r="BG1153" s="206">
        <f>IF(N1153="zákl. přenesená",J1153,0)</f>
        <v>0</v>
      </c>
      <c r="BH1153" s="206">
        <f>IF(N1153="sníž. přenesená",J1153,0)</f>
        <v>0</v>
      </c>
      <c r="BI1153" s="206">
        <f>IF(N1153="nulová",J1153,0)</f>
        <v>0</v>
      </c>
      <c r="BJ1153" s="19" t="s">
        <v>80</v>
      </c>
      <c r="BK1153" s="206">
        <f>ROUND(I1153*H1153,2)</f>
        <v>0</v>
      </c>
      <c r="BL1153" s="19" t="s">
        <v>275</v>
      </c>
      <c r="BM1153" s="205" t="s">
        <v>1410</v>
      </c>
    </row>
    <row r="1154" spans="1:65" s="2" customFormat="1" ht="72" customHeight="1">
      <c r="A1154" s="36"/>
      <c r="B1154" s="37"/>
      <c r="C1154" s="194" t="s">
        <v>1411</v>
      </c>
      <c r="D1154" s="194" t="s">
        <v>166</v>
      </c>
      <c r="E1154" s="195" t="s">
        <v>1412</v>
      </c>
      <c r="F1154" s="196" t="s">
        <v>1413</v>
      </c>
      <c r="G1154" s="197" t="s">
        <v>185</v>
      </c>
      <c r="H1154" s="198">
        <v>13.015000000000001</v>
      </c>
      <c r="I1154" s="199"/>
      <c r="J1154" s="200">
        <f>ROUND(I1154*H1154,2)</f>
        <v>0</v>
      </c>
      <c r="K1154" s="196" t="s">
        <v>20</v>
      </c>
      <c r="L1154" s="41"/>
      <c r="M1154" s="201" t="s">
        <v>20</v>
      </c>
      <c r="N1154" s="202" t="s">
        <v>44</v>
      </c>
      <c r="O1154" s="66"/>
      <c r="P1154" s="203">
        <f>O1154*H1154</f>
        <v>0</v>
      </c>
      <c r="Q1154" s="203">
        <v>0</v>
      </c>
      <c r="R1154" s="203">
        <f>Q1154*H1154</f>
        <v>0</v>
      </c>
      <c r="S1154" s="203">
        <v>0</v>
      </c>
      <c r="T1154" s="204">
        <f>S1154*H1154</f>
        <v>0</v>
      </c>
      <c r="U1154" s="36"/>
      <c r="V1154" s="36"/>
      <c r="W1154" s="36"/>
      <c r="X1154" s="36"/>
      <c r="Y1154" s="36"/>
      <c r="Z1154" s="36"/>
      <c r="AA1154" s="36"/>
      <c r="AB1154" s="36"/>
      <c r="AC1154" s="36"/>
      <c r="AD1154" s="36"/>
      <c r="AE1154" s="36"/>
      <c r="AR1154" s="205" t="s">
        <v>275</v>
      </c>
      <c r="AT1154" s="205" t="s">
        <v>166</v>
      </c>
      <c r="AU1154" s="205" t="s">
        <v>82</v>
      </c>
      <c r="AY1154" s="19" t="s">
        <v>163</v>
      </c>
      <c r="BE1154" s="206">
        <f>IF(N1154="základní",J1154,0)</f>
        <v>0</v>
      </c>
      <c r="BF1154" s="206">
        <f>IF(N1154="snížená",J1154,0)</f>
        <v>0</v>
      </c>
      <c r="BG1154" s="206">
        <f>IF(N1154="zákl. přenesená",J1154,0)</f>
        <v>0</v>
      </c>
      <c r="BH1154" s="206">
        <f>IF(N1154="sníž. přenesená",J1154,0)</f>
        <v>0</v>
      </c>
      <c r="BI1154" s="206">
        <f>IF(N1154="nulová",J1154,0)</f>
        <v>0</v>
      </c>
      <c r="BJ1154" s="19" t="s">
        <v>80</v>
      </c>
      <c r="BK1154" s="206">
        <f>ROUND(I1154*H1154,2)</f>
        <v>0</v>
      </c>
      <c r="BL1154" s="19" t="s">
        <v>275</v>
      </c>
      <c r="BM1154" s="205" t="s">
        <v>1414</v>
      </c>
    </row>
    <row r="1155" spans="1:65" s="14" customFormat="1" ht="11.25">
      <c r="B1155" s="218"/>
      <c r="C1155" s="219"/>
      <c r="D1155" s="209" t="s">
        <v>173</v>
      </c>
      <c r="E1155" s="220" t="s">
        <v>20</v>
      </c>
      <c r="F1155" s="221" t="s">
        <v>1415</v>
      </c>
      <c r="G1155" s="219"/>
      <c r="H1155" s="222">
        <v>13.015000000000001</v>
      </c>
      <c r="I1155" s="223"/>
      <c r="J1155" s="219"/>
      <c r="K1155" s="219"/>
      <c r="L1155" s="224"/>
      <c r="M1155" s="225"/>
      <c r="N1155" s="226"/>
      <c r="O1155" s="226"/>
      <c r="P1155" s="226"/>
      <c r="Q1155" s="226"/>
      <c r="R1155" s="226"/>
      <c r="S1155" s="226"/>
      <c r="T1155" s="227"/>
      <c r="AT1155" s="228" t="s">
        <v>173</v>
      </c>
      <c r="AU1155" s="228" t="s">
        <v>82</v>
      </c>
      <c r="AV1155" s="14" t="s">
        <v>82</v>
      </c>
      <c r="AW1155" s="14" t="s">
        <v>34</v>
      </c>
      <c r="AX1155" s="14" t="s">
        <v>80</v>
      </c>
      <c r="AY1155" s="228" t="s">
        <v>163</v>
      </c>
    </row>
    <row r="1156" spans="1:65" s="2" customFormat="1" ht="41.25" customHeight="1">
      <c r="A1156" s="36"/>
      <c r="B1156" s="37"/>
      <c r="C1156" s="194" t="s">
        <v>1416</v>
      </c>
      <c r="D1156" s="194" t="s">
        <v>166</v>
      </c>
      <c r="E1156" s="195" t="s">
        <v>1417</v>
      </c>
      <c r="F1156" s="196" t="s">
        <v>1418</v>
      </c>
      <c r="G1156" s="197" t="s">
        <v>207</v>
      </c>
      <c r="H1156" s="198">
        <v>3.831</v>
      </c>
      <c r="I1156" s="199"/>
      <c r="J1156" s="200">
        <f>ROUND(I1156*H1156,2)</f>
        <v>0</v>
      </c>
      <c r="K1156" s="196" t="s">
        <v>170</v>
      </c>
      <c r="L1156" s="41"/>
      <c r="M1156" s="201" t="s">
        <v>20</v>
      </c>
      <c r="N1156" s="202" t="s">
        <v>44</v>
      </c>
      <c r="O1156" s="66"/>
      <c r="P1156" s="203">
        <f>O1156*H1156</f>
        <v>0</v>
      </c>
      <c r="Q1156" s="203">
        <v>0</v>
      </c>
      <c r="R1156" s="203">
        <f>Q1156*H1156</f>
        <v>0</v>
      </c>
      <c r="S1156" s="203">
        <v>0</v>
      </c>
      <c r="T1156" s="204">
        <f>S1156*H1156</f>
        <v>0</v>
      </c>
      <c r="U1156" s="36"/>
      <c r="V1156" s="36"/>
      <c r="W1156" s="36"/>
      <c r="X1156" s="36"/>
      <c r="Y1156" s="36"/>
      <c r="Z1156" s="36"/>
      <c r="AA1156" s="36"/>
      <c r="AB1156" s="36"/>
      <c r="AC1156" s="36"/>
      <c r="AD1156" s="36"/>
      <c r="AE1156" s="36"/>
      <c r="AR1156" s="205" t="s">
        <v>275</v>
      </c>
      <c r="AT1156" s="205" t="s">
        <v>166</v>
      </c>
      <c r="AU1156" s="205" t="s">
        <v>82</v>
      </c>
      <c r="AY1156" s="19" t="s">
        <v>163</v>
      </c>
      <c r="BE1156" s="206">
        <f>IF(N1156="základní",J1156,0)</f>
        <v>0</v>
      </c>
      <c r="BF1156" s="206">
        <f>IF(N1156="snížená",J1156,0)</f>
        <v>0</v>
      </c>
      <c r="BG1156" s="206">
        <f>IF(N1156="zákl. přenesená",J1156,0)</f>
        <v>0</v>
      </c>
      <c r="BH1156" s="206">
        <f>IF(N1156="sníž. přenesená",J1156,0)</f>
        <v>0</v>
      </c>
      <c r="BI1156" s="206">
        <f>IF(N1156="nulová",J1156,0)</f>
        <v>0</v>
      </c>
      <c r="BJ1156" s="19" t="s">
        <v>80</v>
      </c>
      <c r="BK1156" s="206">
        <f>ROUND(I1156*H1156,2)</f>
        <v>0</v>
      </c>
      <c r="BL1156" s="19" t="s">
        <v>275</v>
      </c>
      <c r="BM1156" s="205" t="s">
        <v>1419</v>
      </c>
    </row>
    <row r="1157" spans="1:65" s="2" customFormat="1" ht="87.75">
      <c r="A1157" s="36"/>
      <c r="B1157" s="37"/>
      <c r="C1157" s="38"/>
      <c r="D1157" s="209" t="s">
        <v>187</v>
      </c>
      <c r="E1157" s="38"/>
      <c r="F1157" s="240" t="s">
        <v>1420</v>
      </c>
      <c r="G1157" s="38"/>
      <c r="H1157" s="38"/>
      <c r="I1157" s="117"/>
      <c r="J1157" s="38"/>
      <c r="K1157" s="38"/>
      <c r="L1157" s="41"/>
      <c r="M1157" s="241"/>
      <c r="N1157" s="242"/>
      <c r="O1157" s="66"/>
      <c r="P1157" s="66"/>
      <c r="Q1157" s="66"/>
      <c r="R1157" s="66"/>
      <c r="S1157" s="66"/>
      <c r="T1157" s="67"/>
      <c r="U1157" s="36"/>
      <c r="V1157" s="36"/>
      <c r="W1157" s="36"/>
      <c r="X1157" s="36"/>
      <c r="Y1157" s="36"/>
      <c r="Z1157" s="36"/>
      <c r="AA1157" s="36"/>
      <c r="AB1157" s="36"/>
      <c r="AC1157" s="36"/>
      <c r="AD1157" s="36"/>
      <c r="AE1157" s="36"/>
      <c r="AT1157" s="19" t="s">
        <v>187</v>
      </c>
      <c r="AU1157" s="19" t="s">
        <v>82</v>
      </c>
    </row>
    <row r="1158" spans="1:65" s="12" customFormat="1" ht="22.9" customHeight="1">
      <c r="B1158" s="178"/>
      <c r="C1158" s="179"/>
      <c r="D1158" s="180" t="s">
        <v>72</v>
      </c>
      <c r="E1158" s="192" t="s">
        <v>1421</v>
      </c>
      <c r="F1158" s="192" t="s">
        <v>1422</v>
      </c>
      <c r="G1158" s="179"/>
      <c r="H1158" s="179"/>
      <c r="I1158" s="182"/>
      <c r="J1158" s="193">
        <f>BK1158</f>
        <v>0</v>
      </c>
      <c r="K1158" s="179"/>
      <c r="L1158" s="184"/>
      <c r="M1158" s="185"/>
      <c r="N1158" s="186"/>
      <c r="O1158" s="186"/>
      <c r="P1158" s="187">
        <f>SUM(P1159:P1195)</f>
        <v>0</v>
      </c>
      <c r="Q1158" s="186"/>
      <c r="R1158" s="187">
        <f>SUM(R1159:R1195)</f>
        <v>4.2170062189999999</v>
      </c>
      <c r="S1158" s="186"/>
      <c r="T1158" s="188">
        <f>SUM(T1159:T1195)</f>
        <v>6.9738000000000007</v>
      </c>
      <c r="AR1158" s="189" t="s">
        <v>82</v>
      </c>
      <c r="AT1158" s="190" t="s">
        <v>72</v>
      </c>
      <c r="AU1158" s="190" t="s">
        <v>80</v>
      </c>
      <c r="AY1158" s="189" t="s">
        <v>163</v>
      </c>
      <c r="BK1158" s="191">
        <f>SUM(BK1159:BK1195)</f>
        <v>0</v>
      </c>
    </row>
    <row r="1159" spans="1:65" s="2" customFormat="1" ht="51" customHeight="1">
      <c r="A1159" s="36"/>
      <c r="B1159" s="37"/>
      <c r="C1159" s="194" t="s">
        <v>1423</v>
      </c>
      <c r="D1159" s="194" t="s">
        <v>166</v>
      </c>
      <c r="E1159" s="195" t="s">
        <v>1424</v>
      </c>
      <c r="F1159" s="196" t="s">
        <v>1425</v>
      </c>
      <c r="G1159" s="197" t="s">
        <v>194</v>
      </c>
      <c r="H1159" s="198">
        <v>1</v>
      </c>
      <c r="I1159" s="199"/>
      <c r="J1159" s="200">
        <f>ROUND(I1159*H1159,2)</f>
        <v>0</v>
      </c>
      <c r="K1159" s="196" t="s">
        <v>20</v>
      </c>
      <c r="L1159" s="41"/>
      <c r="M1159" s="201" t="s">
        <v>20</v>
      </c>
      <c r="N1159" s="202" t="s">
        <v>44</v>
      </c>
      <c r="O1159" s="66"/>
      <c r="P1159" s="203">
        <f>O1159*H1159</f>
        <v>0</v>
      </c>
      <c r="Q1159" s="203">
        <v>0.08</v>
      </c>
      <c r="R1159" s="203">
        <f>Q1159*H1159</f>
        <v>0.08</v>
      </c>
      <c r="S1159" s="203">
        <v>0</v>
      </c>
      <c r="T1159" s="204">
        <f>S1159*H1159</f>
        <v>0</v>
      </c>
      <c r="U1159" s="36"/>
      <c r="V1159" s="36"/>
      <c r="W1159" s="36"/>
      <c r="X1159" s="36"/>
      <c r="Y1159" s="36"/>
      <c r="Z1159" s="36"/>
      <c r="AA1159" s="36"/>
      <c r="AB1159" s="36"/>
      <c r="AC1159" s="36"/>
      <c r="AD1159" s="36"/>
      <c r="AE1159" s="36"/>
      <c r="AR1159" s="205" t="s">
        <v>275</v>
      </c>
      <c r="AT1159" s="205" t="s">
        <v>166</v>
      </c>
      <c r="AU1159" s="205" t="s">
        <v>82</v>
      </c>
      <c r="AY1159" s="19" t="s">
        <v>163</v>
      </c>
      <c r="BE1159" s="206">
        <f>IF(N1159="základní",J1159,0)</f>
        <v>0</v>
      </c>
      <c r="BF1159" s="206">
        <f>IF(N1159="snížená",J1159,0)</f>
        <v>0</v>
      </c>
      <c r="BG1159" s="206">
        <f>IF(N1159="zákl. přenesená",J1159,0)</f>
        <v>0</v>
      </c>
      <c r="BH1159" s="206">
        <f>IF(N1159="sníž. přenesená",J1159,0)</f>
        <v>0</v>
      </c>
      <c r="BI1159" s="206">
        <f>IF(N1159="nulová",J1159,0)</f>
        <v>0</v>
      </c>
      <c r="BJ1159" s="19" t="s">
        <v>80</v>
      </c>
      <c r="BK1159" s="206">
        <f>ROUND(I1159*H1159,2)</f>
        <v>0</v>
      </c>
      <c r="BL1159" s="19" t="s">
        <v>275</v>
      </c>
      <c r="BM1159" s="205" t="s">
        <v>1426</v>
      </c>
    </row>
    <row r="1160" spans="1:65" s="2" customFormat="1" ht="14.45" customHeight="1">
      <c r="A1160" s="36"/>
      <c r="B1160" s="37"/>
      <c r="C1160" s="194" t="s">
        <v>1427</v>
      </c>
      <c r="D1160" s="194" t="s">
        <v>166</v>
      </c>
      <c r="E1160" s="195" t="s">
        <v>1428</v>
      </c>
      <c r="F1160" s="196" t="s">
        <v>1429</v>
      </c>
      <c r="G1160" s="197" t="s">
        <v>185</v>
      </c>
      <c r="H1160" s="198">
        <v>3.96</v>
      </c>
      <c r="I1160" s="199"/>
      <c r="J1160" s="200">
        <f>ROUND(I1160*H1160,2)</f>
        <v>0</v>
      </c>
      <c r="K1160" s="196" t="s">
        <v>170</v>
      </c>
      <c r="L1160" s="41"/>
      <c r="M1160" s="201" t="s">
        <v>20</v>
      </c>
      <c r="N1160" s="202" t="s">
        <v>44</v>
      </c>
      <c r="O1160" s="66"/>
      <c r="P1160" s="203">
        <f>O1160*H1160</f>
        <v>0</v>
      </c>
      <c r="Q1160" s="203">
        <v>0</v>
      </c>
      <c r="R1160" s="203">
        <f>Q1160*H1160</f>
        <v>0</v>
      </c>
      <c r="S1160" s="203">
        <v>0.02</v>
      </c>
      <c r="T1160" s="204">
        <f>S1160*H1160</f>
        <v>7.9200000000000007E-2</v>
      </c>
      <c r="U1160" s="36"/>
      <c r="V1160" s="36"/>
      <c r="W1160" s="36"/>
      <c r="X1160" s="36"/>
      <c r="Y1160" s="36"/>
      <c r="Z1160" s="36"/>
      <c r="AA1160" s="36"/>
      <c r="AB1160" s="36"/>
      <c r="AC1160" s="36"/>
      <c r="AD1160" s="36"/>
      <c r="AE1160" s="36"/>
      <c r="AR1160" s="205" t="s">
        <v>275</v>
      </c>
      <c r="AT1160" s="205" t="s">
        <v>166</v>
      </c>
      <c r="AU1160" s="205" t="s">
        <v>82</v>
      </c>
      <c r="AY1160" s="19" t="s">
        <v>163</v>
      </c>
      <c r="BE1160" s="206">
        <f>IF(N1160="základní",J1160,0)</f>
        <v>0</v>
      </c>
      <c r="BF1160" s="206">
        <f>IF(N1160="snížená",J1160,0)</f>
        <v>0</v>
      </c>
      <c r="BG1160" s="206">
        <f>IF(N1160="zákl. přenesená",J1160,0)</f>
        <v>0</v>
      </c>
      <c r="BH1160" s="206">
        <f>IF(N1160="sníž. přenesená",J1160,0)</f>
        <v>0</v>
      </c>
      <c r="BI1160" s="206">
        <f>IF(N1160="nulová",J1160,0)</f>
        <v>0</v>
      </c>
      <c r="BJ1160" s="19" t="s">
        <v>80</v>
      </c>
      <c r="BK1160" s="206">
        <f>ROUND(I1160*H1160,2)</f>
        <v>0</v>
      </c>
      <c r="BL1160" s="19" t="s">
        <v>275</v>
      </c>
      <c r="BM1160" s="205" t="s">
        <v>1430</v>
      </c>
    </row>
    <row r="1161" spans="1:65" s="13" customFormat="1" ht="11.25">
      <c r="B1161" s="207"/>
      <c r="C1161" s="208"/>
      <c r="D1161" s="209" t="s">
        <v>173</v>
      </c>
      <c r="E1161" s="210" t="s">
        <v>20</v>
      </c>
      <c r="F1161" s="211" t="s">
        <v>280</v>
      </c>
      <c r="G1161" s="208"/>
      <c r="H1161" s="210" t="s">
        <v>20</v>
      </c>
      <c r="I1161" s="212"/>
      <c r="J1161" s="208"/>
      <c r="K1161" s="208"/>
      <c r="L1161" s="213"/>
      <c r="M1161" s="214"/>
      <c r="N1161" s="215"/>
      <c r="O1161" s="215"/>
      <c r="P1161" s="215"/>
      <c r="Q1161" s="215"/>
      <c r="R1161" s="215"/>
      <c r="S1161" s="215"/>
      <c r="T1161" s="216"/>
      <c r="AT1161" s="217" t="s">
        <v>173</v>
      </c>
      <c r="AU1161" s="217" t="s">
        <v>82</v>
      </c>
      <c r="AV1161" s="13" t="s">
        <v>80</v>
      </c>
      <c r="AW1161" s="13" t="s">
        <v>34</v>
      </c>
      <c r="AX1161" s="13" t="s">
        <v>73</v>
      </c>
      <c r="AY1161" s="217" t="s">
        <v>163</v>
      </c>
    </row>
    <row r="1162" spans="1:65" s="13" customFormat="1" ht="11.25">
      <c r="B1162" s="207"/>
      <c r="C1162" s="208"/>
      <c r="D1162" s="209" t="s">
        <v>173</v>
      </c>
      <c r="E1162" s="210" t="s">
        <v>20</v>
      </c>
      <c r="F1162" s="211" t="s">
        <v>281</v>
      </c>
      <c r="G1162" s="208"/>
      <c r="H1162" s="210" t="s">
        <v>20</v>
      </c>
      <c r="I1162" s="212"/>
      <c r="J1162" s="208"/>
      <c r="K1162" s="208"/>
      <c r="L1162" s="213"/>
      <c r="M1162" s="214"/>
      <c r="N1162" s="215"/>
      <c r="O1162" s="215"/>
      <c r="P1162" s="215"/>
      <c r="Q1162" s="215"/>
      <c r="R1162" s="215"/>
      <c r="S1162" s="215"/>
      <c r="T1162" s="216"/>
      <c r="AT1162" s="217" t="s">
        <v>173</v>
      </c>
      <c r="AU1162" s="217" t="s">
        <v>82</v>
      </c>
      <c r="AV1162" s="13" t="s">
        <v>80</v>
      </c>
      <c r="AW1162" s="13" t="s">
        <v>34</v>
      </c>
      <c r="AX1162" s="13" t="s">
        <v>73</v>
      </c>
      <c r="AY1162" s="217" t="s">
        <v>163</v>
      </c>
    </row>
    <row r="1163" spans="1:65" s="14" customFormat="1" ht="11.25">
      <c r="B1163" s="218"/>
      <c r="C1163" s="219"/>
      <c r="D1163" s="209" t="s">
        <v>173</v>
      </c>
      <c r="E1163" s="220" t="s">
        <v>20</v>
      </c>
      <c r="F1163" s="221" t="s">
        <v>961</v>
      </c>
      <c r="G1163" s="219"/>
      <c r="H1163" s="222">
        <v>3.96</v>
      </c>
      <c r="I1163" s="223"/>
      <c r="J1163" s="219"/>
      <c r="K1163" s="219"/>
      <c r="L1163" s="224"/>
      <c r="M1163" s="225"/>
      <c r="N1163" s="226"/>
      <c r="O1163" s="226"/>
      <c r="P1163" s="226"/>
      <c r="Q1163" s="226"/>
      <c r="R1163" s="226"/>
      <c r="S1163" s="226"/>
      <c r="T1163" s="227"/>
      <c r="AT1163" s="228" t="s">
        <v>173</v>
      </c>
      <c r="AU1163" s="228" t="s">
        <v>82</v>
      </c>
      <c r="AV1163" s="14" t="s">
        <v>82</v>
      </c>
      <c r="AW1163" s="14" t="s">
        <v>34</v>
      </c>
      <c r="AX1163" s="14" t="s">
        <v>80</v>
      </c>
      <c r="AY1163" s="228" t="s">
        <v>163</v>
      </c>
    </row>
    <row r="1164" spans="1:65" s="2" customFormat="1" ht="14.45" customHeight="1">
      <c r="A1164" s="36"/>
      <c r="B1164" s="37"/>
      <c r="C1164" s="194" t="s">
        <v>1431</v>
      </c>
      <c r="D1164" s="194" t="s">
        <v>166</v>
      </c>
      <c r="E1164" s="195" t="s">
        <v>1432</v>
      </c>
      <c r="F1164" s="196" t="s">
        <v>1433</v>
      </c>
      <c r="G1164" s="197" t="s">
        <v>185</v>
      </c>
      <c r="H1164" s="198">
        <v>3.96</v>
      </c>
      <c r="I1164" s="199"/>
      <c r="J1164" s="200">
        <f>ROUND(I1164*H1164,2)</f>
        <v>0</v>
      </c>
      <c r="K1164" s="196" t="s">
        <v>170</v>
      </c>
      <c r="L1164" s="41"/>
      <c r="M1164" s="201" t="s">
        <v>20</v>
      </c>
      <c r="N1164" s="202" t="s">
        <v>44</v>
      </c>
      <c r="O1164" s="66"/>
      <c r="P1164" s="203">
        <f>O1164*H1164</f>
        <v>0</v>
      </c>
      <c r="Q1164" s="203">
        <v>0</v>
      </c>
      <c r="R1164" s="203">
        <f>Q1164*H1164</f>
        <v>0</v>
      </c>
      <c r="S1164" s="203">
        <v>0.01</v>
      </c>
      <c r="T1164" s="204">
        <f>S1164*H1164</f>
        <v>3.9600000000000003E-2</v>
      </c>
      <c r="U1164" s="36"/>
      <c r="V1164" s="36"/>
      <c r="W1164" s="36"/>
      <c r="X1164" s="36"/>
      <c r="Y1164" s="36"/>
      <c r="Z1164" s="36"/>
      <c r="AA1164" s="36"/>
      <c r="AB1164" s="36"/>
      <c r="AC1164" s="36"/>
      <c r="AD1164" s="36"/>
      <c r="AE1164" s="36"/>
      <c r="AR1164" s="205" t="s">
        <v>275</v>
      </c>
      <c r="AT1164" s="205" t="s">
        <v>166</v>
      </c>
      <c r="AU1164" s="205" t="s">
        <v>82</v>
      </c>
      <c r="AY1164" s="19" t="s">
        <v>163</v>
      </c>
      <c r="BE1164" s="206">
        <f>IF(N1164="základní",J1164,0)</f>
        <v>0</v>
      </c>
      <c r="BF1164" s="206">
        <f>IF(N1164="snížená",J1164,0)</f>
        <v>0</v>
      </c>
      <c r="BG1164" s="206">
        <f>IF(N1164="zákl. přenesená",J1164,0)</f>
        <v>0</v>
      </c>
      <c r="BH1164" s="206">
        <f>IF(N1164="sníž. přenesená",J1164,0)</f>
        <v>0</v>
      </c>
      <c r="BI1164" s="206">
        <f>IF(N1164="nulová",J1164,0)</f>
        <v>0</v>
      </c>
      <c r="BJ1164" s="19" t="s">
        <v>80</v>
      </c>
      <c r="BK1164" s="206">
        <f>ROUND(I1164*H1164,2)</f>
        <v>0</v>
      </c>
      <c r="BL1164" s="19" t="s">
        <v>275</v>
      </c>
      <c r="BM1164" s="205" t="s">
        <v>1434</v>
      </c>
    </row>
    <row r="1165" spans="1:65" s="2" customFormat="1" ht="14.45" customHeight="1">
      <c r="A1165" s="36"/>
      <c r="B1165" s="37"/>
      <c r="C1165" s="194" t="s">
        <v>1435</v>
      </c>
      <c r="D1165" s="194" t="s">
        <v>166</v>
      </c>
      <c r="E1165" s="195" t="s">
        <v>1436</v>
      </c>
      <c r="F1165" s="196" t="s">
        <v>1437</v>
      </c>
      <c r="G1165" s="197" t="s">
        <v>194</v>
      </c>
      <c r="H1165" s="198">
        <v>1</v>
      </c>
      <c r="I1165" s="199"/>
      <c r="J1165" s="200">
        <f>ROUND(I1165*H1165,2)</f>
        <v>0</v>
      </c>
      <c r="K1165" s="196" t="s">
        <v>20</v>
      </c>
      <c r="L1165" s="41"/>
      <c r="M1165" s="201" t="s">
        <v>20</v>
      </c>
      <c r="N1165" s="202" t="s">
        <v>44</v>
      </c>
      <c r="O1165" s="66"/>
      <c r="P1165" s="203">
        <f>O1165*H1165</f>
        <v>0</v>
      </c>
      <c r="Q1165" s="203">
        <v>0</v>
      </c>
      <c r="R1165" s="203">
        <f>Q1165*H1165</f>
        <v>0</v>
      </c>
      <c r="S1165" s="203">
        <v>0</v>
      </c>
      <c r="T1165" s="204">
        <f>S1165*H1165</f>
        <v>0</v>
      </c>
      <c r="U1165" s="36"/>
      <c r="V1165" s="36"/>
      <c r="W1165" s="36"/>
      <c r="X1165" s="36"/>
      <c r="Y1165" s="36"/>
      <c r="Z1165" s="36"/>
      <c r="AA1165" s="36"/>
      <c r="AB1165" s="36"/>
      <c r="AC1165" s="36"/>
      <c r="AD1165" s="36"/>
      <c r="AE1165" s="36"/>
      <c r="AR1165" s="205" t="s">
        <v>275</v>
      </c>
      <c r="AT1165" s="205" t="s">
        <v>166</v>
      </c>
      <c r="AU1165" s="205" t="s">
        <v>82</v>
      </c>
      <c r="AY1165" s="19" t="s">
        <v>163</v>
      </c>
      <c r="BE1165" s="206">
        <f>IF(N1165="základní",J1165,0)</f>
        <v>0</v>
      </c>
      <c r="BF1165" s="206">
        <f>IF(N1165="snížená",J1165,0)</f>
        <v>0</v>
      </c>
      <c r="BG1165" s="206">
        <f>IF(N1165="zákl. přenesená",J1165,0)</f>
        <v>0</v>
      </c>
      <c r="BH1165" s="206">
        <f>IF(N1165="sníž. přenesená",J1165,0)</f>
        <v>0</v>
      </c>
      <c r="BI1165" s="206">
        <f>IF(N1165="nulová",J1165,0)</f>
        <v>0</v>
      </c>
      <c r="BJ1165" s="19" t="s">
        <v>80</v>
      </c>
      <c r="BK1165" s="206">
        <f>ROUND(I1165*H1165,2)</f>
        <v>0</v>
      </c>
      <c r="BL1165" s="19" t="s">
        <v>275</v>
      </c>
      <c r="BM1165" s="205" t="s">
        <v>1438</v>
      </c>
    </row>
    <row r="1166" spans="1:65" s="2" customFormat="1" ht="14.45" customHeight="1">
      <c r="A1166" s="36"/>
      <c r="B1166" s="37"/>
      <c r="C1166" s="243" t="s">
        <v>1439</v>
      </c>
      <c r="D1166" s="243" t="s">
        <v>214</v>
      </c>
      <c r="E1166" s="244" t="s">
        <v>1440</v>
      </c>
      <c r="F1166" s="245" t="s">
        <v>1441</v>
      </c>
      <c r="G1166" s="246" t="s">
        <v>194</v>
      </c>
      <c r="H1166" s="247">
        <v>1</v>
      </c>
      <c r="I1166" s="248"/>
      <c r="J1166" s="249">
        <f>ROUND(I1166*H1166,2)</f>
        <v>0</v>
      </c>
      <c r="K1166" s="245" t="s">
        <v>20</v>
      </c>
      <c r="L1166" s="250"/>
      <c r="M1166" s="251" t="s">
        <v>20</v>
      </c>
      <c r="N1166" s="252" t="s">
        <v>44</v>
      </c>
      <c r="O1166" s="66"/>
      <c r="P1166" s="203">
        <f>O1166*H1166</f>
        <v>0</v>
      </c>
      <c r="Q1166" s="203">
        <v>0.2</v>
      </c>
      <c r="R1166" s="203">
        <f>Q1166*H1166</f>
        <v>0.2</v>
      </c>
      <c r="S1166" s="203">
        <v>0</v>
      </c>
      <c r="T1166" s="204">
        <f>S1166*H1166</f>
        <v>0</v>
      </c>
      <c r="U1166" s="36"/>
      <c r="V1166" s="36"/>
      <c r="W1166" s="36"/>
      <c r="X1166" s="36"/>
      <c r="Y1166" s="36"/>
      <c r="Z1166" s="36"/>
      <c r="AA1166" s="36"/>
      <c r="AB1166" s="36"/>
      <c r="AC1166" s="36"/>
      <c r="AD1166" s="36"/>
      <c r="AE1166" s="36"/>
      <c r="AR1166" s="205" t="s">
        <v>373</v>
      </c>
      <c r="AT1166" s="205" t="s">
        <v>214</v>
      </c>
      <c r="AU1166" s="205" t="s">
        <v>82</v>
      </c>
      <c r="AY1166" s="19" t="s">
        <v>163</v>
      </c>
      <c r="BE1166" s="206">
        <f>IF(N1166="základní",J1166,0)</f>
        <v>0</v>
      </c>
      <c r="BF1166" s="206">
        <f>IF(N1166="snížená",J1166,0)</f>
        <v>0</v>
      </c>
      <c r="BG1166" s="206">
        <f>IF(N1166="zákl. přenesená",J1166,0)</f>
        <v>0</v>
      </c>
      <c r="BH1166" s="206">
        <f>IF(N1166="sníž. přenesená",J1166,0)</f>
        <v>0</v>
      </c>
      <c r="BI1166" s="206">
        <f>IF(N1166="nulová",J1166,0)</f>
        <v>0</v>
      </c>
      <c r="BJ1166" s="19" t="s">
        <v>80</v>
      </c>
      <c r="BK1166" s="206">
        <f>ROUND(I1166*H1166,2)</f>
        <v>0</v>
      </c>
      <c r="BL1166" s="19" t="s">
        <v>275</v>
      </c>
      <c r="BM1166" s="205" t="s">
        <v>1442</v>
      </c>
    </row>
    <row r="1167" spans="1:65" s="2" customFormat="1" ht="14.45" customHeight="1">
      <c r="A1167" s="36"/>
      <c r="B1167" s="37"/>
      <c r="C1167" s="194" t="s">
        <v>1443</v>
      </c>
      <c r="D1167" s="194" t="s">
        <v>166</v>
      </c>
      <c r="E1167" s="195" t="s">
        <v>1444</v>
      </c>
      <c r="F1167" s="196" t="s">
        <v>1445</v>
      </c>
      <c r="G1167" s="197" t="s">
        <v>194</v>
      </c>
      <c r="H1167" s="198">
        <v>1</v>
      </c>
      <c r="I1167" s="199"/>
      <c r="J1167" s="200">
        <f>ROUND(I1167*H1167,2)</f>
        <v>0</v>
      </c>
      <c r="K1167" s="196" t="s">
        <v>20</v>
      </c>
      <c r="L1167" s="41"/>
      <c r="M1167" s="201" t="s">
        <v>20</v>
      </c>
      <c r="N1167" s="202" t="s">
        <v>44</v>
      </c>
      <c r="O1167" s="66"/>
      <c r="P1167" s="203">
        <f>O1167*H1167</f>
        <v>0</v>
      </c>
      <c r="Q1167" s="203">
        <v>0</v>
      </c>
      <c r="R1167" s="203">
        <f>Q1167*H1167</f>
        <v>0</v>
      </c>
      <c r="S1167" s="203">
        <v>3.5000000000000003E-2</v>
      </c>
      <c r="T1167" s="204">
        <f>S1167*H1167</f>
        <v>3.5000000000000003E-2</v>
      </c>
      <c r="U1167" s="36"/>
      <c r="V1167" s="36"/>
      <c r="W1167" s="36"/>
      <c r="X1167" s="36"/>
      <c r="Y1167" s="36"/>
      <c r="Z1167" s="36"/>
      <c r="AA1167" s="36"/>
      <c r="AB1167" s="36"/>
      <c r="AC1167" s="36"/>
      <c r="AD1167" s="36"/>
      <c r="AE1167" s="36"/>
      <c r="AR1167" s="205" t="s">
        <v>275</v>
      </c>
      <c r="AT1167" s="205" t="s">
        <v>166</v>
      </c>
      <c r="AU1167" s="205" t="s">
        <v>82</v>
      </c>
      <c r="AY1167" s="19" t="s">
        <v>163</v>
      </c>
      <c r="BE1167" s="206">
        <f>IF(N1167="základní",J1167,0)</f>
        <v>0</v>
      </c>
      <c r="BF1167" s="206">
        <f>IF(N1167="snížená",J1167,0)</f>
        <v>0</v>
      </c>
      <c r="BG1167" s="206">
        <f>IF(N1167="zákl. přenesená",J1167,0)</f>
        <v>0</v>
      </c>
      <c r="BH1167" s="206">
        <f>IF(N1167="sníž. přenesená",J1167,0)</f>
        <v>0</v>
      </c>
      <c r="BI1167" s="206">
        <f>IF(N1167="nulová",J1167,0)</f>
        <v>0</v>
      </c>
      <c r="BJ1167" s="19" t="s">
        <v>80</v>
      </c>
      <c r="BK1167" s="206">
        <f>ROUND(I1167*H1167,2)</f>
        <v>0</v>
      </c>
      <c r="BL1167" s="19" t="s">
        <v>275</v>
      </c>
      <c r="BM1167" s="205" t="s">
        <v>1446</v>
      </c>
    </row>
    <row r="1168" spans="1:65" s="2" customFormat="1" ht="14.45" customHeight="1">
      <c r="A1168" s="36"/>
      <c r="B1168" s="37"/>
      <c r="C1168" s="194" t="s">
        <v>1447</v>
      </c>
      <c r="D1168" s="194" t="s">
        <v>166</v>
      </c>
      <c r="E1168" s="195" t="s">
        <v>1448</v>
      </c>
      <c r="F1168" s="196" t="s">
        <v>1449</v>
      </c>
      <c r="G1168" s="197" t="s">
        <v>1450</v>
      </c>
      <c r="H1168" s="198">
        <v>106.96</v>
      </c>
      <c r="I1168" s="199"/>
      <c r="J1168" s="200">
        <f>ROUND(I1168*H1168,2)</f>
        <v>0</v>
      </c>
      <c r="K1168" s="196" t="s">
        <v>170</v>
      </c>
      <c r="L1168" s="41"/>
      <c r="M1168" s="201" t="s">
        <v>20</v>
      </c>
      <c r="N1168" s="202" t="s">
        <v>44</v>
      </c>
      <c r="O1168" s="66"/>
      <c r="P1168" s="203">
        <f>O1168*H1168</f>
        <v>0</v>
      </c>
      <c r="Q1168" s="203">
        <v>5.8275E-5</v>
      </c>
      <c r="R1168" s="203">
        <f>Q1168*H1168</f>
        <v>6.2330939999999998E-3</v>
      </c>
      <c r="S1168" s="203">
        <v>0</v>
      </c>
      <c r="T1168" s="204">
        <f>S1168*H1168</f>
        <v>0</v>
      </c>
      <c r="U1168" s="36"/>
      <c r="V1168" s="36"/>
      <c r="W1168" s="36"/>
      <c r="X1168" s="36"/>
      <c r="Y1168" s="36"/>
      <c r="Z1168" s="36"/>
      <c r="AA1168" s="36"/>
      <c r="AB1168" s="36"/>
      <c r="AC1168" s="36"/>
      <c r="AD1168" s="36"/>
      <c r="AE1168" s="36"/>
      <c r="AR1168" s="205" t="s">
        <v>275</v>
      </c>
      <c r="AT1168" s="205" t="s">
        <v>166</v>
      </c>
      <c r="AU1168" s="205" t="s">
        <v>82</v>
      </c>
      <c r="AY1168" s="19" t="s">
        <v>163</v>
      </c>
      <c r="BE1168" s="206">
        <f>IF(N1168="základní",J1168,0)</f>
        <v>0</v>
      </c>
      <c r="BF1168" s="206">
        <f>IF(N1168="snížená",J1168,0)</f>
        <v>0</v>
      </c>
      <c r="BG1168" s="206">
        <f>IF(N1168="zákl. přenesená",J1168,0)</f>
        <v>0</v>
      </c>
      <c r="BH1168" s="206">
        <f>IF(N1168="sníž. přenesená",J1168,0)</f>
        <v>0</v>
      </c>
      <c r="BI1168" s="206">
        <f>IF(N1168="nulová",J1168,0)</f>
        <v>0</v>
      </c>
      <c r="BJ1168" s="19" t="s">
        <v>80</v>
      </c>
      <c r="BK1168" s="206">
        <f>ROUND(I1168*H1168,2)</f>
        <v>0</v>
      </c>
      <c r="BL1168" s="19" t="s">
        <v>275</v>
      </c>
      <c r="BM1168" s="205" t="s">
        <v>1451</v>
      </c>
    </row>
    <row r="1169" spans="1:65" s="2" customFormat="1" ht="29.25">
      <c r="A1169" s="36"/>
      <c r="B1169" s="37"/>
      <c r="C1169" s="38"/>
      <c r="D1169" s="209" t="s">
        <v>187</v>
      </c>
      <c r="E1169" s="38"/>
      <c r="F1169" s="240" t="s">
        <v>1452</v>
      </c>
      <c r="G1169" s="38"/>
      <c r="H1169" s="38"/>
      <c r="I1169" s="117"/>
      <c r="J1169" s="38"/>
      <c r="K1169" s="38"/>
      <c r="L1169" s="41"/>
      <c r="M1169" s="241"/>
      <c r="N1169" s="242"/>
      <c r="O1169" s="66"/>
      <c r="P1169" s="66"/>
      <c r="Q1169" s="66"/>
      <c r="R1169" s="66"/>
      <c r="S1169" s="66"/>
      <c r="T1169" s="67"/>
      <c r="U1169" s="36"/>
      <c r="V1169" s="36"/>
      <c r="W1169" s="36"/>
      <c r="X1169" s="36"/>
      <c r="Y1169" s="36"/>
      <c r="Z1169" s="36"/>
      <c r="AA1169" s="36"/>
      <c r="AB1169" s="36"/>
      <c r="AC1169" s="36"/>
      <c r="AD1169" s="36"/>
      <c r="AE1169" s="36"/>
      <c r="AT1169" s="19" t="s">
        <v>187</v>
      </c>
      <c r="AU1169" s="19" t="s">
        <v>82</v>
      </c>
    </row>
    <row r="1170" spans="1:65" s="13" customFormat="1" ht="11.25">
      <c r="B1170" s="207"/>
      <c r="C1170" s="208"/>
      <c r="D1170" s="209" t="s">
        <v>173</v>
      </c>
      <c r="E1170" s="210" t="s">
        <v>20</v>
      </c>
      <c r="F1170" s="211" t="s">
        <v>1453</v>
      </c>
      <c r="G1170" s="208"/>
      <c r="H1170" s="210" t="s">
        <v>20</v>
      </c>
      <c r="I1170" s="212"/>
      <c r="J1170" s="208"/>
      <c r="K1170" s="208"/>
      <c r="L1170" s="213"/>
      <c r="M1170" s="214"/>
      <c r="N1170" s="215"/>
      <c r="O1170" s="215"/>
      <c r="P1170" s="215"/>
      <c r="Q1170" s="215"/>
      <c r="R1170" s="215"/>
      <c r="S1170" s="215"/>
      <c r="T1170" s="216"/>
      <c r="AT1170" s="217" t="s">
        <v>173</v>
      </c>
      <c r="AU1170" s="217" t="s">
        <v>82</v>
      </c>
      <c r="AV1170" s="13" t="s">
        <v>80</v>
      </c>
      <c r="AW1170" s="13" t="s">
        <v>34</v>
      </c>
      <c r="AX1170" s="13" t="s">
        <v>73</v>
      </c>
      <c r="AY1170" s="217" t="s">
        <v>163</v>
      </c>
    </row>
    <row r="1171" spans="1:65" s="14" customFormat="1" ht="11.25">
      <c r="B1171" s="218"/>
      <c r="C1171" s="219"/>
      <c r="D1171" s="209" t="s">
        <v>173</v>
      </c>
      <c r="E1171" s="220" t="s">
        <v>20</v>
      </c>
      <c r="F1171" s="221" t="s">
        <v>1454</v>
      </c>
      <c r="G1171" s="219"/>
      <c r="H1171" s="222">
        <v>106.96</v>
      </c>
      <c r="I1171" s="223"/>
      <c r="J1171" s="219"/>
      <c r="K1171" s="219"/>
      <c r="L1171" s="224"/>
      <c r="M1171" s="225"/>
      <c r="N1171" s="226"/>
      <c r="O1171" s="226"/>
      <c r="P1171" s="226"/>
      <c r="Q1171" s="226"/>
      <c r="R1171" s="226"/>
      <c r="S1171" s="226"/>
      <c r="T1171" s="227"/>
      <c r="AT1171" s="228" t="s">
        <v>173</v>
      </c>
      <c r="AU1171" s="228" t="s">
        <v>82</v>
      </c>
      <c r="AV1171" s="14" t="s">
        <v>82</v>
      </c>
      <c r="AW1171" s="14" t="s">
        <v>34</v>
      </c>
      <c r="AX1171" s="14" t="s">
        <v>80</v>
      </c>
      <c r="AY1171" s="228" t="s">
        <v>163</v>
      </c>
    </row>
    <row r="1172" spans="1:65" s="2" customFormat="1" ht="14.45" customHeight="1">
      <c r="A1172" s="36"/>
      <c r="B1172" s="37"/>
      <c r="C1172" s="243" t="s">
        <v>1455</v>
      </c>
      <c r="D1172" s="243" t="s">
        <v>214</v>
      </c>
      <c r="E1172" s="244" t="s">
        <v>1456</v>
      </c>
      <c r="F1172" s="245" t="s">
        <v>1457</v>
      </c>
      <c r="G1172" s="246" t="s">
        <v>1450</v>
      </c>
      <c r="H1172" s="247">
        <v>106.96</v>
      </c>
      <c r="I1172" s="248"/>
      <c r="J1172" s="249">
        <f>ROUND(I1172*H1172,2)</f>
        <v>0</v>
      </c>
      <c r="K1172" s="245" t="s">
        <v>20</v>
      </c>
      <c r="L1172" s="250"/>
      <c r="M1172" s="251" t="s">
        <v>20</v>
      </c>
      <c r="N1172" s="252" t="s">
        <v>44</v>
      </c>
      <c r="O1172" s="66"/>
      <c r="P1172" s="203">
        <f>O1172*H1172</f>
        <v>0</v>
      </c>
      <c r="Q1172" s="203">
        <v>1E-3</v>
      </c>
      <c r="R1172" s="203">
        <f>Q1172*H1172</f>
        <v>0.10696</v>
      </c>
      <c r="S1172" s="203">
        <v>0</v>
      </c>
      <c r="T1172" s="204">
        <f>S1172*H1172</f>
        <v>0</v>
      </c>
      <c r="U1172" s="36"/>
      <c r="V1172" s="36"/>
      <c r="W1172" s="36"/>
      <c r="X1172" s="36"/>
      <c r="Y1172" s="36"/>
      <c r="Z1172" s="36"/>
      <c r="AA1172" s="36"/>
      <c r="AB1172" s="36"/>
      <c r="AC1172" s="36"/>
      <c r="AD1172" s="36"/>
      <c r="AE1172" s="36"/>
      <c r="AR1172" s="205" t="s">
        <v>373</v>
      </c>
      <c r="AT1172" s="205" t="s">
        <v>214</v>
      </c>
      <c r="AU1172" s="205" t="s">
        <v>82</v>
      </c>
      <c r="AY1172" s="19" t="s">
        <v>163</v>
      </c>
      <c r="BE1172" s="206">
        <f>IF(N1172="základní",J1172,0)</f>
        <v>0</v>
      </c>
      <c r="BF1172" s="206">
        <f>IF(N1172="snížená",J1172,0)</f>
        <v>0</v>
      </c>
      <c r="BG1172" s="206">
        <f>IF(N1172="zákl. přenesená",J1172,0)</f>
        <v>0</v>
      </c>
      <c r="BH1172" s="206">
        <f>IF(N1172="sníž. přenesená",J1172,0)</f>
        <v>0</v>
      </c>
      <c r="BI1172" s="206">
        <f>IF(N1172="nulová",J1172,0)</f>
        <v>0</v>
      </c>
      <c r="BJ1172" s="19" t="s">
        <v>80</v>
      </c>
      <c r="BK1172" s="206">
        <f>ROUND(I1172*H1172,2)</f>
        <v>0</v>
      </c>
      <c r="BL1172" s="19" t="s">
        <v>275</v>
      </c>
      <c r="BM1172" s="205" t="s">
        <v>1458</v>
      </c>
    </row>
    <row r="1173" spans="1:65" s="2" customFormat="1" ht="14.45" customHeight="1">
      <c r="A1173" s="36"/>
      <c r="B1173" s="37"/>
      <c r="C1173" s="194" t="s">
        <v>1459</v>
      </c>
      <c r="D1173" s="194" t="s">
        <v>166</v>
      </c>
      <c r="E1173" s="195" t="s">
        <v>1460</v>
      </c>
      <c r="F1173" s="196" t="s">
        <v>1461</v>
      </c>
      <c r="G1173" s="197" t="s">
        <v>1450</v>
      </c>
      <c r="H1173" s="198">
        <v>3150</v>
      </c>
      <c r="I1173" s="199"/>
      <c r="J1173" s="200">
        <f>ROUND(I1173*H1173,2)</f>
        <v>0</v>
      </c>
      <c r="K1173" s="196" t="s">
        <v>170</v>
      </c>
      <c r="L1173" s="41"/>
      <c r="M1173" s="201" t="s">
        <v>20</v>
      </c>
      <c r="N1173" s="202" t="s">
        <v>44</v>
      </c>
      <c r="O1173" s="66"/>
      <c r="P1173" s="203">
        <f>O1173*H1173</f>
        <v>0</v>
      </c>
      <c r="Q1173" s="203">
        <v>4.93375E-5</v>
      </c>
      <c r="R1173" s="203">
        <f>Q1173*H1173</f>
        <v>0.15541312500000001</v>
      </c>
      <c r="S1173" s="203">
        <v>0</v>
      </c>
      <c r="T1173" s="204">
        <f>S1173*H1173</f>
        <v>0</v>
      </c>
      <c r="U1173" s="36"/>
      <c r="V1173" s="36"/>
      <c r="W1173" s="36"/>
      <c r="X1173" s="36"/>
      <c r="Y1173" s="36"/>
      <c r="Z1173" s="36"/>
      <c r="AA1173" s="36"/>
      <c r="AB1173" s="36"/>
      <c r="AC1173" s="36"/>
      <c r="AD1173" s="36"/>
      <c r="AE1173" s="36"/>
      <c r="AR1173" s="205" t="s">
        <v>275</v>
      </c>
      <c r="AT1173" s="205" t="s">
        <v>166</v>
      </c>
      <c r="AU1173" s="205" t="s">
        <v>82</v>
      </c>
      <c r="AY1173" s="19" t="s">
        <v>163</v>
      </c>
      <c r="BE1173" s="206">
        <f>IF(N1173="základní",J1173,0)</f>
        <v>0</v>
      </c>
      <c r="BF1173" s="206">
        <f>IF(N1173="snížená",J1173,0)</f>
        <v>0</v>
      </c>
      <c r="BG1173" s="206">
        <f>IF(N1173="zákl. přenesená",J1173,0)</f>
        <v>0</v>
      </c>
      <c r="BH1173" s="206">
        <f>IF(N1173="sníž. přenesená",J1173,0)</f>
        <v>0</v>
      </c>
      <c r="BI1173" s="206">
        <f>IF(N1173="nulová",J1173,0)</f>
        <v>0</v>
      </c>
      <c r="BJ1173" s="19" t="s">
        <v>80</v>
      </c>
      <c r="BK1173" s="206">
        <f>ROUND(I1173*H1173,2)</f>
        <v>0</v>
      </c>
      <c r="BL1173" s="19" t="s">
        <v>275</v>
      </c>
      <c r="BM1173" s="205" t="s">
        <v>1462</v>
      </c>
    </row>
    <row r="1174" spans="1:65" s="2" customFormat="1" ht="29.25">
      <c r="A1174" s="36"/>
      <c r="B1174" s="37"/>
      <c r="C1174" s="38"/>
      <c r="D1174" s="209" t="s">
        <v>187</v>
      </c>
      <c r="E1174" s="38"/>
      <c r="F1174" s="240" t="s">
        <v>1452</v>
      </c>
      <c r="G1174" s="38"/>
      <c r="H1174" s="38"/>
      <c r="I1174" s="117"/>
      <c r="J1174" s="38"/>
      <c r="K1174" s="38"/>
      <c r="L1174" s="41"/>
      <c r="M1174" s="241"/>
      <c r="N1174" s="242"/>
      <c r="O1174" s="66"/>
      <c r="P1174" s="66"/>
      <c r="Q1174" s="66"/>
      <c r="R1174" s="66"/>
      <c r="S1174" s="66"/>
      <c r="T1174" s="67"/>
      <c r="U1174" s="36"/>
      <c r="V1174" s="36"/>
      <c r="W1174" s="36"/>
      <c r="X1174" s="36"/>
      <c r="Y1174" s="36"/>
      <c r="Z1174" s="36"/>
      <c r="AA1174" s="36"/>
      <c r="AB1174" s="36"/>
      <c r="AC1174" s="36"/>
      <c r="AD1174" s="36"/>
      <c r="AE1174" s="36"/>
      <c r="AT1174" s="19" t="s">
        <v>187</v>
      </c>
      <c r="AU1174" s="19" t="s">
        <v>82</v>
      </c>
    </row>
    <row r="1175" spans="1:65" s="13" customFormat="1" ht="11.25">
      <c r="B1175" s="207"/>
      <c r="C1175" s="208"/>
      <c r="D1175" s="209" t="s">
        <v>173</v>
      </c>
      <c r="E1175" s="210" t="s">
        <v>20</v>
      </c>
      <c r="F1175" s="211" t="s">
        <v>1463</v>
      </c>
      <c r="G1175" s="208"/>
      <c r="H1175" s="210" t="s">
        <v>20</v>
      </c>
      <c r="I1175" s="212"/>
      <c r="J1175" s="208"/>
      <c r="K1175" s="208"/>
      <c r="L1175" s="213"/>
      <c r="M1175" s="214"/>
      <c r="N1175" s="215"/>
      <c r="O1175" s="215"/>
      <c r="P1175" s="215"/>
      <c r="Q1175" s="215"/>
      <c r="R1175" s="215"/>
      <c r="S1175" s="215"/>
      <c r="T1175" s="216"/>
      <c r="AT1175" s="217" t="s">
        <v>173</v>
      </c>
      <c r="AU1175" s="217" t="s">
        <v>82</v>
      </c>
      <c r="AV1175" s="13" t="s">
        <v>80</v>
      </c>
      <c r="AW1175" s="13" t="s">
        <v>34</v>
      </c>
      <c r="AX1175" s="13" t="s">
        <v>73</v>
      </c>
      <c r="AY1175" s="217" t="s">
        <v>163</v>
      </c>
    </row>
    <row r="1176" spans="1:65" s="14" customFormat="1" ht="11.25">
      <c r="B1176" s="218"/>
      <c r="C1176" s="219"/>
      <c r="D1176" s="209" t="s">
        <v>173</v>
      </c>
      <c r="E1176" s="220" t="s">
        <v>20</v>
      </c>
      <c r="F1176" s="221" t="s">
        <v>1464</v>
      </c>
      <c r="G1176" s="219"/>
      <c r="H1176" s="222">
        <v>3150</v>
      </c>
      <c r="I1176" s="223"/>
      <c r="J1176" s="219"/>
      <c r="K1176" s="219"/>
      <c r="L1176" s="224"/>
      <c r="M1176" s="225"/>
      <c r="N1176" s="226"/>
      <c r="O1176" s="226"/>
      <c r="P1176" s="226"/>
      <c r="Q1176" s="226"/>
      <c r="R1176" s="226"/>
      <c r="S1176" s="226"/>
      <c r="T1176" s="227"/>
      <c r="AT1176" s="228" t="s">
        <v>173</v>
      </c>
      <c r="AU1176" s="228" t="s">
        <v>82</v>
      </c>
      <c r="AV1176" s="14" t="s">
        <v>82</v>
      </c>
      <c r="AW1176" s="14" t="s">
        <v>34</v>
      </c>
      <c r="AX1176" s="14" t="s">
        <v>80</v>
      </c>
      <c r="AY1176" s="228" t="s">
        <v>163</v>
      </c>
    </row>
    <row r="1177" spans="1:65" s="2" customFormat="1" ht="14.45" customHeight="1">
      <c r="A1177" s="36"/>
      <c r="B1177" s="37"/>
      <c r="C1177" s="243" t="s">
        <v>1465</v>
      </c>
      <c r="D1177" s="243" t="s">
        <v>214</v>
      </c>
      <c r="E1177" s="244" t="s">
        <v>1466</v>
      </c>
      <c r="F1177" s="245" t="s">
        <v>1467</v>
      </c>
      <c r="G1177" s="246" t="s">
        <v>1450</v>
      </c>
      <c r="H1177" s="247">
        <v>3150</v>
      </c>
      <c r="I1177" s="248"/>
      <c r="J1177" s="249">
        <f>ROUND(I1177*H1177,2)</f>
        <v>0</v>
      </c>
      <c r="K1177" s="245" t="s">
        <v>20</v>
      </c>
      <c r="L1177" s="250"/>
      <c r="M1177" s="251" t="s">
        <v>20</v>
      </c>
      <c r="N1177" s="252" t="s">
        <v>44</v>
      </c>
      <c r="O1177" s="66"/>
      <c r="P1177" s="203">
        <f>O1177*H1177</f>
        <v>0</v>
      </c>
      <c r="Q1177" s="203">
        <v>1E-3</v>
      </c>
      <c r="R1177" s="203">
        <f>Q1177*H1177</f>
        <v>3.15</v>
      </c>
      <c r="S1177" s="203">
        <v>0</v>
      </c>
      <c r="T1177" s="204">
        <f>S1177*H1177</f>
        <v>0</v>
      </c>
      <c r="U1177" s="36"/>
      <c r="V1177" s="36"/>
      <c r="W1177" s="36"/>
      <c r="X1177" s="36"/>
      <c r="Y1177" s="36"/>
      <c r="Z1177" s="36"/>
      <c r="AA1177" s="36"/>
      <c r="AB1177" s="36"/>
      <c r="AC1177" s="36"/>
      <c r="AD1177" s="36"/>
      <c r="AE1177" s="36"/>
      <c r="AR1177" s="205" t="s">
        <v>373</v>
      </c>
      <c r="AT1177" s="205" t="s">
        <v>214</v>
      </c>
      <c r="AU1177" s="205" t="s">
        <v>82</v>
      </c>
      <c r="AY1177" s="19" t="s">
        <v>163</v>
      </c>
      <c r="BE1177" s="206">
        <f>IF(N1177="základní",J1177,0)</f>
        <v>0</v>
      </c>
      <c r="BF1177" s="206">
        <f>IF(N1177="snížená",J1177,0)</f>
        <v>0</v>
      </c>
      <c r="BG1177" s="206">
        <f>IF(N1177="zákl. přenesená",J1177,0)</f>
        <v>0</v>
      </c>
      <c r="BH1177" s="206">
        <f>IF(N1177="sníž. přenesená",J1177,0)</f>
        <v>0</v>
      </c>
      <c r="BI1177" s="206">
        <f>IF(N1177="nulová",J1177,0)</f>
        <v>0</v>
      </c>
      <c r="BJ1177" s="19" t="s">
        <v>80</v>
      </c>
      <c r="BK1177" s="206">
        <f>ROUND(I1177*H1177,2)</f>
        <v>0</v>
      </c>
      <c r="BL1177" s="19" t="s">
        <v>275</v>
      </c>
      <c r="BM1177" s="205" t="s">
        <v>1468</v>
      </c>
    </row>
    <row r="1178" spans="1:65" s="2" customFormat="1" ht="14.45" customHeight="1">
      <c r="A1178" s="36"/>
      <c r="B1178" s="37"/>
      <c r="C1178" s="194" t="s">
        <v>1469</v>
      </c>
      <c r="D1178" s="194" t="s">
        <v>166</v>
      </c>
      <c r="E1178" s="195" t="s">
        <v>1470</v>
      </c>
      <c r="F1178" s="196" t="s">
        <v>1471</v>
      </c>
      <c r="G1178" s="197" t="s">
        <v>194</v>
      </c>
      <c r="H1178" s="198">
        <v>600</v>
      </c>
      <c r="I1178" s="199"/>
      <c r="J1178" s="200">
        <f>ROUND(I1178*H1178,2)</f>
        <v>0</v>
      </c>
      <c r="K1178" s="196" t="s">
        <v>20</v>
      </c>
      <c r="L1178" s="41"/>
      <c r="M1178" s="201" t="s">
        <v>20</v>
      </c>
      <c r="N1178" s="202" t="s">
        <v>44</v>
      </c>
      <c r="O1178" s="66"/>
      <c r="P1178" s="203">
        <f>O1178*H1178</f>
        <v>0</v>
      </c>
      <c r="Q1178" s="203">
        <v>0</v>
      </c>
      <c r="R1178" s="203">
        <f>Q1178*H1178</f>
        <v>0</v>
      </c>
      <c r="S1178" s="203">
        <v>0.01</v>
      </c>
      <c r="T1178" s="204">
        <f>S1178*H1178</f>
        <v>6</v>
      </c>
      <c r="U1178" s="36"/>
      <c r="V1178" s="36"/>
      <c r="W1178" s="36"/>
      <c r="X1178" s="36"/>
      <c r="Y1178" s="36"/>
      <c r="Z1178" s="36"/>
      <c r="AA1178" s="36"/>
      <c r="AB1178" s="36"/>
      <c r="AC1178" s="36"/>
      <c r="AD1178" s="36"/>
      <c r="AE1178" s="36"/>
      <c r="AR1178" s="205" t="s">
        <v>275</v>
      </c>
      <c r="AT1178" s="205" t="s">
        <v>166</v>
      </c>
      <c r="AU1178" s="205" t="s">
        <v>82</v>
      </c>
      <c r="AY1178" s="19" t="s">
        <v>163</v>
      </c>
      <c r="BE1178" s="206">
        <f>IF(N1178="základní",J1178,0)</f>
        <v>0</v>
      </c>
      <c r="BF1178" s="206">
        <f>IF(N1178="snížená",J1178,0)</f>
        <v>0</v>
      </c>
      <c r="BG1178" s="206">
        <f>IF(N1178="zákl. přenesená",J1178,0)</f>
        <v>0</v>
      </c>
      <c r="BH1178" s="206">
        <f>IF(N1178="sníž. přenesená",J1178,0)</f>
        <v>0</v>
      </c>
      <c r="BI1178" s="206">
        <f>IF(N1178="nulová",J1178,0)</f>
        <v>0</v>
      </c>
      <c r="BJ1178" s="19" t="s">
        <v>80</v>
      </c>
      <c r="BK1178" s="206">
        <f>ROUND(I1178*H1178,2)</f>
        <v>0</v>
      </c>
      <c r="BL1178" s="19" t="s">
        <v>275</v>
      </c>
      <c r="BM1178" s="205" t="s">
        <v>1472</v>
      </c>
    </row>
    <row r="1179" spans="1:65" s="14" customFormat="1" ht="11.25">
      <c r="B1179" s="218"/>
      <c r="C1179" s="219"/>
      <c r="D1179" s="209" t="s">
        <v>173</v>
      </c>
      <c r="E1179" s="220" t="s">
        <v>20</v>
      </c>
      <c r="F1179" s="221" t="s">
        <v>1473</v>
      </c>
      <c r="G1179" s="219"/>
      <c r="H1179" s="222">
        <v>600</v>
      </c>
      <c r="I1179" s="223"/>
      <c r="J1179" s="219"/>
      <c r="K1179" s="219"/>
      <c r="L1179" s="224"/>
      <c r="M1179" s="225"/>
      <c r="N1179" s="226"/>
      <c r="O1179" s="226"/>
      <c r="P1179" s="226"/>
      <c r="Q1179" s="226"/>
      <c r="R1179" s="226"/>
      <c r="S1179" s="226"/>
      <c r="T1179" s="227"/>
      <c r="AT1179" s="228" t="s">
        <v>173</v>
      </c>
      <c r="AU1179" s="228" t="s">
        <v>82</v>
      </c>
      <c r="AV1179" s="14" t="s">
        <v>82</v>
      </c>
      <c r="AW1179" s="14" t="s">
        <v>34</v>
      </c>
      <c r="AX1179" s="14" t="s">
        <v>80</v>
      </c>
      <c r="AY1179" s="228" t="s">
        <v>163</v>
      </c>
    </row>
    <row r="1180" spans="1:65" s="2" customFormat="1" ht="14.45" customHeight="1">
      <c r="A1180" s="36"/>
      <c r="B1180" s="37"/>
      <c r="C1180" s="194" t="s">
        <v>1474</v>
      </c>
      <c r="D1180" s="194" t="s">
        <v>166</v>
      </c>
      <c r="E1180" s="195" t="s">
        <v>1475</v>
      </c>
      <c r="F1180" s="196" t="s">
        <v>1476</v>
      </c>
      <c r="G1180" s="197" t="s">
        <v>194</v>
      </c>
      <c r="H1180" s="198">
        <v>82</v>
      </c>
      <c r="I1180" s="199"/>
      <c r="J1180" s="200">
        <f>ROUND(I1180*H1180,2)</f>
        <v>0</v>
      </c>
      <c r="K1180" s="196" t="s">
        <v>20</v>
      </c>
      <c r="L1180" s="41"/>
      <c r="M1180" s="201" t="s">
        <v>20</v>
      </c>
      <c r="N1180" s="202" t="s">
        <v>44</v>
      </c>
      <c r="O1180" s="66"/>
      <c r="P1180" s="203">
        <f>O1180*H1180</f>
        <v>0</v>
      </c>
      <c r="Q1180" s="203">
        <v>0</v>
      </c>
      <c r="R1180" s="203">
        <f>Q1180*H1180</f>
        <v>0</v>
      </c>
      <c r="S1180" s="203">
        <v>0.01</v>
      </c>
      <c r="T1180" s="204">
        <f>S1180*H1180</f>
        <v>0.82000000000000006</v>
      </c>
      <c r="U1180" s="36"/>
      <c r="V1180" s="36"/>
      <c r="W1180" s="36"/>
      <c r="X1180" s="36"/>
      <c r="Y1180" s="36"/>
      <c r="Z1180" s="36"/>
      <c r="AA1180" s="36"/>
      <c r="AB1180" s="36"/>
      <c r="AC1180" s="36"/>
      <c r="AD1180" s="36"/>
      <c r="AE1180" s="36"/>
      <c r="AR1180" s="205" t="s">
        <v>275</v>
      </c>
      <c r="AT1180" s="205" t="s">
        <v>166</v>
      </c>
      <c r="AU1180" s="205" t="s">
        <v>82</v>
      </c>
      <c r="AY1180" s="19" t="s">
        <v>163</v>
      </c>
      <c r="BE1180" s="206">
        <f>IF(N1180="základní",J1180,0)</f>
        <v>0</v>
      </c>
      <c r="BF1180" s="206">
        <f>IF(N1180="snížená",J1180,0)</f>
        <v>0</v>
      </c>
      <c r="BG1180" s="206">
        <f>IF(N1180="zákl. přenesená",J1180,0)</f>
        <v>0</v>
      </c>
      <c r="BH1180" s="206">
        <f>IF(N1180="sníž. přenesená",J1180,0)</f>
        <v>0</v>
      </c>
      <c r="BI1180" s="206">
        <f>IF(N1180="nulová",J1180,0)</f>
        <v>0</v>
      </c>
      <c r="BJ1180" s="19" t="s">
        <v>80</v>
      </c>
      <c r="BK1180" s="206">
        <f>ROUND(I1180*H1180,2)</f>
        <v>0</v>
      </c>
      <c r="BL1180" s="19" t="s">
        <v>275</v>
      </c>
      <c r="BM1180" s="205" t="s">
        <v>1477</v>
      </c>
    </row>
    <row r="1181" spans="1:65" s="14" customFormat="1" ht="11.25">
      <c r="B1181" s="218"/>
      <c r="C1181" s="219"/>
      <c r="D1181" s="209" t="s">
        <v>173</v>
      </c>
      <c r="E1181" s="220" t="s">
        <v>20</v>
      </c>
      <c r="F1181" s="221" t="s">
        <v>715</v>
      </c>
      <c r="G1181" s="219"/>
      <c r="H1181" s="222">
        <v>82</v>
      </c>
      <c r="I1181" s="223"/>
      <c r="J1181" s="219"/>
      <c r="K1181" s="219"/>
      <c r="L1181" s="224"/>
      <c r="M1181" s="225"/>
      <c r="N1181" s="226"/>
      <c r="O1181" s="226"/>
      <c r="P1181" s="226"/>
      <c r="Q1181" s="226"/>
      <c r="R1181" s="226"/>
      <c r="S1181" s="226"/>
      <c r="T1181" s="227"/>
      <c r="AT1181" s="228" t="s">
        <v>173</v>
      </c>
      <c r="AU1181" s="228" t="s">
        <v>82</v>
      </c>
      <c r="AV1181" s="14" t="s">
        <v>82</v>
      </c>
      <c r="AW1181" s="14" t="s">
        <v>34</v>
      </c>
      <c r="AX1181" s="14" t="s">
        <v>80</v>
      </c>
      <c r="AY1181" s="228" t="s">
        <v>163</v>
      </c>
    </row>
    <row r="1182" spans="1:65" s="2" customFormat="1" ht="45" customHeight="1">
      <c r="A1182" s="36"/>
      <c r="B1182" s="37"/>
      <c r="C1182" s="194" t="s">
        <v>1478</v>
      </c>
      <c r="D1182" s="194" t="s">
        <v>166</v>
      </c>
      <c r="E1182" s="195" t="s">
        <v>1479</v>
      </c>
      <c r="F1182" s="196" t="s">
        <v>1480</v>
      </c>
      <c r="G1182" s="197" t="s">
        <v>194</v>
      </c>
      <c r="H1182" s="198">
        <v>3</v>
      </c>
      <c r="I1182" s="199"/>
      <c r="J1182" s="200">
        <f>ROUND(I1182*H1182,2)</f>
        <v>0</v>
      </c>
      <c r="K1182" s="196" t="s">
        <v>20</v>
      </c>
      <c r="L1182" s="41"/>
      <c r="M1182" s="201" t="s">
        <v>20</v>
      </c>
      <c r="N1182" s="202" t="s">
        <v>44</v>
      </c>
      <c r="O1182" s="66"/>
      <c r="P1182" s="203">
        <f>O1182*H1182</f>
        <v>0</v>
      </c>
      <c r="Q1182" s="203">
        <v>0</v>
      </c>
      <c r="R1182" s="203">
        <f>Q1182*H1182</f>
        <v>0</v>
      </c>
      <c r="S1182" s="203">
        <v>0</v>
      </c>
      <c r="T1182" s="204">
        <f>S1182*H1182</f>
        <v>0</v>
      </c>
      <c r="U1182" s="36"/>
      <c r="V1182" s="36"/>
      <c r="W1182" s="36"/>
      <c r="X1182" s="36"/>
      <c r="Y1182" s="36"/>
      <c r="Z1182" s="36"/>
      <c r="AA1182" s="36"/>
      <c r="AB1182" s="36"/>
      <c r="AC1182" s="36"/>
      <c r="AD1182" s="36"/>
      <c r="AE1182" s="36"/>
      <c r="AR1182" s="205" t="s">
        <v>275</v>
      </c>
      <c r="AT1182" s="205" t="s">
        <v>166</v>
      </c>
      <c r="AU1182" s="205" t="s">
        <v>82</v>
      </c>
      <c r="AY1182" s="19" t="s">
        <v>163</v>
      </c>
      <c r="BE1182" s="206">
        <f>IF(N1182="základní",J1182,0)</f>
        <v>0</v>
      </c>
      <c r="BF1182" s="206">
        <f>IF(N1182="snížená",J1182,0)</f>
        <v>0</v>
      </c>
      <c r="BG1182" s="206">
        <f>IF(N1182="zákl. přenesená",J1182,0)</f>
        <v>0</v>
      </c>
      <c r="BH1182" s="206">
        <f>IF(N1182="sníž. přenesená",J1182,0)</f>
        <v>0</v>
      </c>
      <c r="BI1182" s="206">
        <f>IF(N1182="nulová",J1182,0)</f>
        <v>0</v>
      </c>
      <c r="BJ1182" s="19" t="s">
        <v>80</v>
      </c>
      <c r="BK1182" s="206">
        <f>ROUND(I1182*H1182,2)</f>
        <v>0</v>
      </c>
      <c r="BL1182" s="19" t="s">
        <v>275</v>
      </c>
      <c r="BM1182" s="205" t="s">
        <v>1481</v>
      </c>
    </row>
    <row r="1183" spans="1:65" s="2" customFormat="1" ht="14.45" customHeight="1">
      <c r="A1183" s="36"/>
      <c r="B1183" s="37"/>
      <c r="C1183" s="194" t="s">
        <v>1482</v>
      </c>
      <c r="D1183" s="194" t="s">
        <v>166</v>
      </c>
      <c r="E1183" s="195" t="s">
        <v>1483</v>
      </c>
      <c r="F1183" s="196" t="s">
        <v>1484</v>
      </c>
      <c r="G1183" s="197" t="s">
        <v>194</v>
      </c>
      <c r="H1183" s="198">
        <v>8</v>
      </c>
      <c r="I1183" s="199"/>
      <c r="J1183" s="200">
        <f>ROUND(I1183*H1183,2)</f>
        <v>0</v>
      </c>
      <c r="K1183" s="196" t="s">
        <v>20</v>
      </c>
      <c r="L1183" s="41"/>
      <c r="M1183" s="201" t="s">
        <v>20</v>
      </c>
      <c r="N1183" s="202" t="s">
        <v>44</v>
      </c>
      <c r="O1183" s="66"/>
      <c r="P1183" s="203">
        <f>O1183*H1183</f>
        <v>0</v>
      </c>
      <c r="Q1183" s="203">
        <v>0</v>
      </c>
      <c r="R1183" s="203">
        <f>Q1183*H1183</f>
        <v>0</v>
      </c>
      <c r="S1183" s="203">
        <v>0</v>
      </c>
      <c r="T1183" s="204">
        <f>S1183*H1183</f>
        <v>0</v>
      </c>
      <c r="U1183" s="36"/>
      <c r="V1183" s="36"/>
      <c r="W1183" s="36"/>
      <c r="X1183" s="36"/>
      <c r="Y1183" s="36"/>
      <c r="Z1183" s="36"/>
      <c r="AA1183" s="36"/>
      <c r="AB1183" s="36"/>
      <c r="AC1183" s="36"/>
      <c r="AD1183" s="36"/>
      <c r="AE1183" s="36"/>
      <c r="AR1183" s="205" t="s">
        <v>275</v>
      </c>
      <c r="AT1183" s="205" t="s">
        <v>166</v>
      </c>
      <c r="AU1183" s="205" t="s">
        <v>82</v>
      </c>
      <c r="AY1183" s="19" t="s">
        <v>163</v>
      </c>
      <c r="BE1183" s="206">
        <f>IF(N1183="základní",J1183,0)</f>
        <v>0</v>
      </c>
      <c r="BF1183" s="206">
        <f>IF(N1183="snížená",J1183,0)</f>
        <v>0</v>
      </c>
      <c r="BG1183" s="206">
        <f>IF(N1183="zákl. přenesená",J1183,0)</f>
        <v>0</v>
      </c>
      <c r="BH1183" s="206">
        <f>IF(N1183="sníž. přenesená",J1183,0)</f>
        <v>0</v>
      </c>
      <c r="BI1183" s="206">
        <f>IF(N1183="nulová",J1183,0)</f>
        <v>0</v>
      </c>
      <c r="BJ1183" s="19" t="s">
        <v>80</v>
      </c>
      <c r="BK1183" s="206">
        <f>ROUND(I1183*H1183,2)</f>
        <v>0</v>
      </c>
      <c r="BL1183" s="19" t="s">
        <v>275</v>
      </c>
      <c r="BM1183" s="205" t="s">
        <v>1485</v>
      </c>
    </row>
    <row r="1184" spans="1:65" s="13" customFormat="1" ht="11.25">
      <c r="B1184" s="207"/>
      <c r="C1184" s="208"/>
      <c r="D1184" s="209" t="s">
        <v>173</v>
      </c>
      <c r="E1184" s="210" t="s">
        <v>20</v>
      </c>
      <c r="F1184" s="211" t="s">
        <v>499</v>
      </c>
      <c r="G1184" s="208"/>
      <c r="H1184" s="210" t="s">
        <v>20</v>
      </c>
      <c r="I1184" s="212"/>
      <c r="J1184" s="208"/>
      <c r="K1184" s="208"/>
      <c r="L1184" s="213"/>
      <c r="M1184" s="214"/>
      <c r="N1184" s="215"/>
      <c r="O1184" s="215"/>
      <c r="P1184" s="215"/>
      <c r="Q1184" s="215"/>
      <c r="R1184" s="215"/>
      <c r="S1184" s="215"/>
      <c r="T1184" s="216"/>
      <c r="AT1184" s="217" t="s">
        <v>173</v>
      </c>
      <c r="AU1184" s="217" t="s">
        <v>82</v>
      </c>
      <c r="AV1184" s="13" t="s">
        <v>80</v>
      </c>
      <c r="AW1184" s="13" t="s">
        <v>34</v>
      </c>
      <c r="AX1184" s="13" t="s">
        <v>73</v>
      </c>
      <c r="AY1184" s="217" t="s">
        <v>163</v>
      </c>
    </row>
    <row r="1185" spans="1:65" s="14" customFormat="1" ht="11.25">
      <c r="B1185" s="218"/>
      <c r="C1185" s="219"/>
      <c r="D1185" s="209" t="s">
        <v>173</v>
      </c>
      <c r="E1185" s="220" t="s">
        <v>20</v>
      </c>
      <c r="F1185" s="221" t="s">
        <v>217</v>
      </c>
      <c r="G1185" s="219"/>
      <c r="H1185" s="222">
        <v>8</v>
      </c>
      <c r="I1185" s="223"/>
      <c r="J1185" s="219"/>
      <c r="K1185" s="219"/>
      <c r="L1185" s="224"/>
      <c r="M1185" s="225"/>
      <c r="N1185" s="226"/>
      <c r="O1185" s="226"/>
      <c r="P1185" s="226"/>
      <c r="Q1185" s="226"/>
      <c r="R1185" s="226"/>
      <c r="S1185" s="226"/>
      <c r="T1185" s="227"/>
      <c r="AT1185" s="228" t="s">
        <v>173</v>
      </c>
      <c r="AU1185" s="228" t="s">
        <v>82</v>
      </c>
      <c r="AV1185" s="14" t="s">
        <v>82</v>
      </c>
      <c r="AW1185" s="14" t="s">
        <v>34</v>
      </c>
      <c r="AX1185" s="14" t="s">
        <v>80</v>
      </c>
      <c r="AY1185" s="228" t="s">
        <v>163</v>
      </c>
    </row>
    <row r="1186" spans="1:65" s="2" customFormat="1" ht="14.45" customHeight="1">
      <c r="A1186" s="36"/>
      <c r="B1186" s="37"/>
      <c r="C1186" s="194" t="s">
        <v>1486</v>
      </c>
      <c r="D1186" s="194" t="s">
        <v>166</v>
      </c>
      <c r="E1186" s="195" t="s">
        <v>1487</v>
      </c>
      <c r="F1186" s="196" t="s">
        <v>1488</v>
      </c>
      <c r="G1186" s="197" t="s">
        <v>1450</v>
      </c>
      <c r="H1186" s="198">
        <v>43.4</v>
      </c>
      <c r="I1186" s="199"/>
      <c r="J1186" s="200">
        <f>ROUND(I1186*H1186,2)</f>
        <v>0</v>
      </c>
      <c r="K1186" s="196" t="s">
        <v>20</v>
      </c>
      <c r="L1186" s="41"/>
      <c r="M1186" s="201" t="s">
        <v>20</v>
      </c>
      <c r="N1186" s="202" t="s">
        <v>44</v>
      </c>
      <c r="O1186" s="66"/>
      <c r="P1186" s="203">
        <f>O1186*H1186</f>
        <v>0</v>
      </c>
      <c r="Q1186" s="203">
        <v>1E-3</v>
      </c>
      <c r="R1186" s="203">
        <f>Q1186*H1186</f>
        <v>4.3400000000000001E-2</v>
      </c>
      <c r="S1186" s="203">
        <v>0</v>
      </c>
      <c r="T1186" s="204">
        <f>S1186*H1186</f>
        <v>0</v>
      </c>
      <c r="U1186" s="36"/>
      <c r="V1186" s="36"/>
      <c r="W1186" s="36"/>
      <c r="X1186" s="36"/>
      <c r="Y1186" s="36"/>
      <c r="Z1186" s="36"/>
      <c r="AA1186" s="36"/>
      <c r="AB1186" s="36"/>
      <c r="AC1186" s="36"/>
      <c r="AD1186" s="36"/>
      <c r="AE1186" s="36"/>
      <c r="AR1186" s="205" t="s">
        <v>275</v>
      </c>
      <c r="AT1186" s="205" t="s">
        <v>166</v>
      </c>
      <c r="AU1186" s="205" t="s">
        <v>82</v>
      </c>
      <c r="AY1186" s="19" t="s">
        <v>163</v>
      </c>
      <c r="BE1186" s="206">
        <f>IF(N1186="základní",J1186,0)</f>
        <v>0</v>
      </c>
      <c r="BF1186" s="206">
        <f>IF(N1186="snížená",J1186,0)</f>
        <v>0</v>
      </c>
      <c r="BG1186" s="206">
        <f>IF(N1186="zákl. přenesená",J1186,0)</f>
        <v>0</v>
      </c>
      <c r="BH1186" s="206">
        <f>IF(N1186="sníž. přenesená",J1186,0)</f>
        <v>0</v>
      </c>
      <c r="BI1186" s="206">
        <f>IF(N1186="nulová",J1186,0)</f>
        <v>0</v>
      </c>
      <c r="BJ1186" s="19" t="s">
        <v>80</v>
      </c>
      <c r="BK1186" s="206">
        <f>ROUND(I1186*H1186,2)</f>
        <v>0</v>
      </c>
      <c r="BL1186" s="19" t="s">
        <v>275</v>
      </c>
      <c r="BM1186" s="205" t="s">
        <v>1489</v>
      </c>
    </row>
    <row r="1187" spans="1:65" s="13" customFormat="1" ht="11.25">
      <c r="B1187" s="207"/>
      <c r="C1187" s="208"/>
      <c r="D1187" s="209" t="s">
        <v>173</v>
      </c>
      <c r="E1187" s="210" t="s">
        <v>20</v>
      </c>
      <c r="F1187" s="211" t="s">
        <v>1490</v>
      </c>
      <c r="G1187" s="208"/>
      <c r="H1187" s="210" t="s">
        <v>20</v>
      </c>
      <c r="I1187" s="212"/>
      <c r="J1187" s="208"/>
      <c r="K1187" s="208"/>
      <c r="L1187" s="213"/>
      <c r="M1187" s="214"/>
      <c r="N1187" s="215"/>
      <c r="O1187" s="215"/>
      <c r="P1187" s="215"/>
      <c r="Q1187" s="215"/>
      <c r="R1187" s="215"/>
      <c r="S1187" s="215"/>
      <c r="T1187" s="216"/>
      <c r="AT1187" s="217" t="s">
        <v>173</v>
      </c>
      <c r="AU1187" s="217" t="s">
        <v>82</v>
      </c>
      <c r="AV1187" s="13" t="s">
        <v>80</v>
      </c>
      <c r="AW1187" s="13" t="s">
        <v>34</v>
      </c>
      <c r="AX1187" s="13" t="s">
        <v>73</v>
      </c>
      <c r="AY1187" s="217" t="s">
        <v>163</v>
      </c>
    </row>
    <row r="1188" spans="1:65" s="14" customFormat="1" ht="11.25">
      <c r="B1188" s="218"/>
      <c r="C1188" s="219"/>
      <c r="D1188" s="209" t="s">
        <v>173</v>
      </c>
      <c r="E1188" s="220" t="s">
        <v>20</v>
      </c>
      <c r="F1188" s="221" t="s">
        <v>1491</v>
      </c>
      <c r="G1188" s="219"/>
      <c r="H1188" s="222">
        <v>43.4</v>
      </c>
      <c r="I1188" s="223"/>
      <c r="J1188" s="219"/>
      <c r="K1188" s="219"/>
      <c r="L1188" s="224"/>
      <c r="M1188" s="225"/>
      <c r="N1188" s="226"/>
      <c r="O1188" s="226"/>
      <c r="P1188" s="226"/>
      <c r="Q1188" s="226"/>
      <c r="R1188" s="226"/>
      <c r="S1188" s="226"/>
      <c r="T1188" s="227"/>
      <c r="AT1188" s="228" t="s">
        <v>173</v>
      </c>
      <c r="AU1188" s="228" t="s">
        <v>82</v>
      </c>
      <c r="AV1188" s="14" t="s">
        <v>82</v>
      </c>
      <c r="AW1188" s="14" t="s">
        <v>34</v>
      </c>
      <c r="AX1188" s="14" t="s">
        <v>80</v>
      </c>
      <c r="AY1188" s="228" t="s">
        <v>163</v>
      </c>
    </row>
    <row r="1189" spans="1:65" s="2" customFormat="1" ht="14.45" customHeight="1">
      <c r="A1189" s="36"/>
      <c r="B1189" s="37"/>
      <c r="C1189" s="194" t="s">
        <v>1492</v>
      </c>
      <c r="D1189" s="194" t="s">
        <v>166</v>
      </c>
      <c r="E1189" s="195" t="s">
        <v>1493</v>
      </c>
      <c r="F1189" s="196" t="s">
        <v>1494</v>
      </c>
      <c r="G1189" s="197" t="s">
        <v>185</v>
      </c>
      <c r="H1189" s="198">
        <v>4.97</v>
      </c>
      <c r="I1189" s="199"/>
      <c r="J1189" s="200">
        <f>ROUND(I1189*H1189,2)</f>
        <v>0</v>
      </c>
      <c r="K1189" s="196" t="s">
        <v>20</v>
      </c>
      <c r="L1189" s="41"/>
      <c r="M1189" s="201" t="s">
        <v>20</v>
      </c>
      <c r="N1189" s="202" t="s">
        <v>44</v>
      </c>
      <c r="O1189" s="66"/>
      <c r="P1189" s="203">
        <f>O1189*H1189</f>
        <v>0</v>
      </c>
      <c r="Q1189" s="203">
        <v>0</v>
      </c>
      <c r="R1189" s="203">
        <f>Q1189*H1189</f>
        <v>0</v>
      </c>
      <c r="S1189" s="203">
        <v>0</v>
      </c>
      <c r="T1189" s="204">
        <f>S1189*H1189</f>
        <v>0</v>
      </c>
      <c r="U1189" s="36"/>
      <c r="V1189" s="36"/>
      <c r="W1189" s="36"/>
      <c r="X1189" s="36"/>
      <c r="Y1189" s="36"/>
      <c r="Z1189" s="36"/>
      <c r="AA1189" s="36"/>
      <c r="AB1189" s="36"/>
      <c r="AC1189" s="36"/>
      <c r="AD1189" s="36"/>
      <c r="AE1189" s="36"/>
      <c r="AR1189" s="205" t="s">
        <v>275</v>
      </c>
      <c r="AT1189" s="205" t="s">
        <v>166</v>
      </c>
      <c r="AU1189" s="205" t="s">
        <v>82</v>
      </c>
      <c r="AY1189" s="19" t="s">
        <v>163</v>
      </c>
      <c r="BE1189" s="206">
        <f>IF(N1189="základní",J1189,0)</f>
        <v>0</v>
      </c>
      <c r="BF1189" s="206">
        <f>IF(N1189="snížená",J1189,0)</f>
        <v>0</v>
      </c>
      <c r="BG1189" s="206">
        <f>IF(N1189="zákl. přenesená",J1189,0)</f>
        <v>0</v>
      </c>
      <c r="BH1189" s="206">
        <f>IF(N1189="sníž. přenesená",J1189,0)</f>
        <v>0</v>
      </c>
      <c r="BI1189" s="206">
        <f>IF(N1189="nulová",J1189,0)</f>
        <v>0</v>
      </c>
      <c r="BJ1189" s="19" t="s">
        <v>80</v>
      </c>
      <c r="BK1189" s="206">
        <f>ROUND(I1189*H1189,2)</f>
        <v>0</v>
      </c>
      <c r="BL1189" s="19" t="s">
        <v>275</v>
      </c>
      <c r="BM1189" s="205" t="s">
        <v>1495</v>
      </c>
    </row>
    <row r="1190" spans="1:65" s="13" customFormat="1" ht="11.25">
      <c r="B1190" s="207"/>
      <c r="C1190" s="208"/>
      <c r="D1190" s="209" t="s">
        <v>173</v>
      </c>
      <c r="E1190" s="210" t="s">
        <v>20</v>
      </c>
      <c r="F1190" s="211" t="s">
        <v>1496</v>
      </c>
      <c r="G1190" s="208"/>
      <c r="H1190" s="210" t="s">
        <v>20</v>
      </c>
      <c r="I1190" s="212"/>
      <c r="J1190" s="208"/>
      <c r="K1190" s="208"/>
      <c r="L1190" s="213"/>
      <c r="M1190" s="214"/>
      <c r="N1190" s="215"/>
      <c r="O1190" s="215"/>
      <c r="P1190" s="215"/>
      <c r="Q1190" s="215"/>
      <c r="R1190" s="215"/>
      <c r="S1190" s="215"/>
      <c r="T1190" s="216"/>
      <c r="AT1190" s="217" t="s">
        <v>173</v>
      </c>
      <c r="AU1190" s="217" t="s">
        <v>82</v>
      </c>
      <c r="AV1190" s="13" t="s">
        <v>80</v>
      </c>
      <c r="AW1190" s="13" t="s">
        <v>34</v>
      </c>
      <c r="AX1190" s="13" t="s">
        <v>73</v>
      </c>
      <c r="AY1190" s="217" t="s">
        <v>163</v>
      </c>
    </row>
    <row r="1191" spans="1:65" s="14" customFormat="1" ht="11.25">
      <c r="B1191" s="218"/>
      <c r="C1191" s="219"/>
      <c r="D1191" s="209" t="s">
        <v>173</v>
      </c>
      <c r="E1191" s="220" t="s">
        <v>20</v>
      </c>
      <c r="F1191" s="221" t="s">
        <v>1497</v>
      </c>
      <c r="G1191" s="219"/>
      <c r="H1191" s="222">
        <v>4.97</v>
      </c>
      <c r="I1191" s="223"/>
      <c r="J1191" s="219"/>
      <c r="K1191" s="219"/>
      <c r="L1191" s="224"/>
      <c r="M1191" s="225"/>
      <c r="N1191" s="226"/>
      <c r="O1191" s="226"/>
      <c r="P1191" s="226"/>
      <c r="Q1191" s="226"/>
      <c r="R1191" s="226"/>
      <c r="S1191" s="226"/>
      <c r="T1191" s="227"/>
      <c r="AT1191" s="228" t="s">
        <v>173</v>
      </c>
      <c r="AU1191" s="228" t="s">
        <v>82</v>
      </c>
      <c r="AV1191" s="14" t="s">
        <v>82</v>
      </c>
      <c r="AW1191" s="14" t="s">
        <v>34</v>
      </c>
      <c r="AX1191" s="14" t="s">
        <v>80</v>
      </c>
      <c r="AY1191" s="228" t="s">
        <v>163</v>
      </c>
    </row>
    <row r="1192" spans="1:65" s="2" customFormat="1" ht="39.75" customHeight="1">
      <c r="A1192" s="36"/>
      <c r="B1192" s="37"/>
      <c r="C1192" s="194" t="s">
        <v>1498</v>
      </c>
      <c r="D1192" s="194" t="s">
        <v>166</v>
      </c>
      <c r="E1192" s="195" t="s">
        <v>1499</v>
      </c>
      <c r="F1192" s="196" t="s">
        <v>1500</v>
      </c>
      <c r="G1192" s="197" t="s">
        <v>245</v>
      </c>
      <c r="H1192" s="198">
        <v>3.2</v>
      </c>
      <c r="I1192" s="199"/>
      <c r="J1192" s="200">
        <f>ROUND(I1192*H1192,2)</f>
        <v>0</v>
      </c>
      <c r="K1192" s="196" t="s">
        <v>20</v>
      </c>
      <c r="L1192" s="41"/>
      <c r="M1192" s="201" t="s">
        <v>20</v>
      </c>
      <c r="N1192" s="202" t="s">
        <v>44</v>
      </c>
      <c r="O1192" s="66"/>
      <c r="P1192" s="203">
        <f>O1192*H1192</f>
        <v>0</v>
      </c>
      <c r="Q1192" s="203">
        <v>0</v>
      </c>
      <c r="R1192" s="203">
        <f>Q1192*H1192</f>
        <v>0</v>
      </c>
      <c r="S1192" s="203">
        <v>0</v>
      </c>
      <c r="T1192" s="204">
        <f>S1192*H1192</f>
        <v>0</v>
      </c>
      <c r="U1192" s="36"/>
      <c r="V1192" s="36"/>
      <c r="W1192" s="36"/>
      <c r="X1192" s="36"/>
      <c r="Y1192" s="36"/>
      <c r="Z1192" s="36"/>
      <c r="AA1192" s="36"/>
      <c r="AB1192" s="36"/>
      <c r="AC1192" s="36"/>
      <c r="AD1192" s="36"/>
      <c r="AE1192" s="36"/>
      <c r="AR1192" s="205" t="s">
        <v>275</v>
      </c>
      <c r="AT1192" s="205" t="s">
        <v>166</v>
      </c>
      <c r="AU1192" s="205" t="s">
        <v>82</v>
      </c>
      <c r="AY1192" s="19" t="s">
        <v>163</v>
      </c>
      <c r="BE1192" s="206">
        <f>IF(N1192="základní",J1192,0)</f>
        <v>0</v>
      </c>
      <c r="BF1192" s="206">
        <f>IF(N1192="snížená",J1192,0)</f>
        <v>0</v>
      </c>
      <c r="BG1192" s="206">
        <f>IF(N1192="zákl. přenesená",J1192,0)</f>
        <v>0</v>
      </c>
      <c r="BH1192" s="206">
        <f>IF(N1192="sníž. přenesená",J1192,0)</f>
        <v>0</v>
      </c>
      <c r="BI1192" s="206">
        <f>IF(N1192="nulová",J1192,0)</f>
        <v>0</v>
      </c>
      <c r="BJ1192" s="19" t="s">
        <v>80</v>
      </c>
      <c r="BK1192" s="206">
        <f>ROUND(I1192*H1192,2)</f>
        <v>0</v>
      </c>
      <c r="BL1192" s="19" t="s">
        <v>275</v>
      </c>
      <c r="BM1192" s="205" t="s">
        <v>1501</v>
      </c>
    </row>
    <row r="1193" spans="1:65" s="2" customFormat="1" ht="14.45" customHeight="1">
      <c r="A1193" s="36"/>
      <c r="B1193" s="37"/>
      <c r="C1193" s="194" t="s">
        <v>1502</v>
      </c>
      <c r="D1193" s="194" t="s">
        <v>166</v>
      </c>
      <c r="E1193" s="195" t="s">
        <v>1503</v>
      </c>
      <c r="F1193" s="196" t="s">
        <v>1504</v>
      </c>
      <c r="G1193" s="197" t="s">
        <v>1450</v>
      </c>
      <c r="H1193" s="198">
        <v>475</v>
      </c>
      <c r="I1193" s="199"/>
      <c r="J1193" s="200">
        <f>ROUND(I1193*H1193,2)</f>
        <v>0</v>
      </c>
      <c r="K1193" s="196" t="s">
        <v>20</v>
      </c>
      <c r="L1193" s="41"/>
      <c r="M1193" s="201" t="s">
        <v>20</v>
      </c>
      <c r="N1193" s="202" t="s">
        <v>44</v>
      </c>
      <c r="O1193" s="66"/>
      <c r="P1193" s="203">
        <f>O1193*H1193</f>
        <v>0</v>
      </c>
      <c r="Q1193" s="203">
        <v>1E-3</v>
      </c>
      <c r="R1193" s="203">
        <f>Q1193*H1193</f>
        <v>0.47500000000000003</v>
      </c>
      <c r="S1193" s="203">
        <v>0</v>
      </c>
      <c r="T1193" s="204">
        <f>S1193*H1193</f>
        <v>0</v>
      </c>
      <c r="U1193" s="36"/>
      <c r="V1193" s="36"/>
      <c r="W1193" s="36"/>
      <c r="X1193" s="36"/>
      <c r="Y1193" s="36"/>
      <c r="Z1193" s="36"/>
      <c r="AA1193" s="36"/>
      <c r="AB1193" s="36"/>
      <c r="AC1193" s="36"/>
      <c r="AD1193" s="36"/>
      <c r="AE1193" s="36"/>
      <c r="AR1193" s="205" t="s">
        <v>275</v>
      </c>
      <c r="AT1193" s="205" t="s">
        <v>166</v>
      </c>
      <c r="AU1193" s="205" t="s">
        <v>82</v>
      </c>
      <c r="AY1193" s="19" t="s">
        <v>163</v>
      </c>
      <c r="BE1193" s="206">
        <f>IF(N1193="základní",J1193,0)</f>
        <v>0</v>
      </c>
      <c r="BF1193" s="206">
        <f>IF(N1193="snížená",J1193,0)</f>
        <v>0</v>
      </c>
      <c r="BG1193" s="206">
        <f>IF(N1193="zákl. přenesená",J1193,0)</f>
        <v>0</v>
      </c>
      <c r="BH1193" s="206">
        <f>IF(N1193="sníž. přenesená",J1193,0)</f>
        <v>0</v>
      </c>
      <c r="BI1193" s="206">
        <f>IF(N1193="nulová",J1193,0)</f>
        <v>0</v>
      </c>
      <c r="BJ1193" s="19" t="s">
        <v>80</v>
      </c>
      <c r="BK1193" s="206">
        <f>ROUND(I1193*H1193,2)</f>
        <v>0</v>
      </c>
      <c r="BL1193" s="19" t="s">
        <v>275</v>
      </c>
      <c r="BM1193" s="205" t="s">
        <v>1505</v>
      </c>
    </row>
    <row r="1194" spans="1:65" s="2" customFormat="1" ht="39.75" customHeight="1">
      <c r="A1194" s="36"/>
      <c r="B1194" s="37"/>
      <c r="C1194" s="194" t="s">
        <v>1506</v>
      </c>
      <c r="D1194" s="194" t="s">
        <v>166</v>
      </c>
      <c r="E1194" s="195" t="s">
        <v>1507</v>
      </c>
      <c r="F1194" s="196" t="s">
        <v>1508</v>
      </c>
      <c r="G1194" s="197" t="s">
        <v>207</v>
      </c>
      <c r="H1194" s="198">
        <v>4.2169999999999996</v>
      </c>
      <c r="I1194" s="199"/>
      <c r="J1194" s="200">
        <f>ROUND(I1194*H1194,2)</f>
        <v>0</v>
      </c>
      <c r="K1194" s="196" t="s">
        <v>170</v>
      </c>
      <c r="L1194" s="41"/>
      <c r="M1194" s="201" t="s">
        <v>20</v>
      </c>
      <c r="N1194" s="202" t="s">
        <v>44</v>
      </c>
      <c r="O1194" s="66"/>
      <c r="P1194" s="203">
        <f>O1194*H1194</f>
        <v>0</v>
      </c>
      <c r="Q1194" s="203">
        <v>0</v>
      </c>
      <c r="R1194" s="203">
        <f>Q1194*H1194</f>
        <v>0</v>
      </c>
      <c r="S1194" s="203">
        <v>0</v>
      </c>
      <c r="T1194" s="204">
        <f>S1194*H1194</f>
        <v>0</v>
      </c>
      <c r="U1194" s="36"/>
      <c r="V1194" s="36"/>
      <c r="W1194" s="36"/>
      <c r="X1194" s="36"/>
      <c r="Y1194" s="36"/>
      <c r="Z1194" s="36"/>
      <c r="AA1194" s="36"/>
      <c r="AB1194" s="36"/>
      <c r="AC1194" s="36"/>
      <c r="AD1194" s="36"/>
      <c r="AE1194" s="36"/>
      <c r="AR1194" s="205" t="s">
        <v>275</v>
      </c>
      <c r="AT1194" s="205" t="s">
        <v>166</v>
      </c>
      <c r="AU1194" s="205" t="s">
        <v>82</v>
      </c>
      <c r="AY1194" s="19" t="s">
        <v>163</v>
      </c>
      <c r="BE1194" s="206">
        <f>IF(N1194="základní",J1194,0)</f>
        <v>0</v>
      </c>
      <c r="BF1194" s="206">
        <f>IF(N1194="snížená",J1194,0)</f>
        <v>0</v>
      </c>
      <c r="BG1194" s="206">
        <f>IF(N1194="zákl. přenesená",J1194,0)</f>
        <v>0</v>
      </c>
      <c r="BH1194" s="206">
        <f>IF(N1194="sníž. přenesená",J1194,0)</f>
        <v>0</v>
      </c>
      <c r="BI1194" s="206">
        <f>IF(N1194="nulová",J1194,0)</f>
        <v>0</v>
      </c>
      <c r="BJ1194" s="19" t="s">
        <v>80</v>
      </c>
      <c r="BK1194" s="206">
        <f>ROUND(I1194*H1194,2)</f>
        <v>0</v>
      </c>
      <c r="BL1194" s="19" t="s">
        <v>275</v>
      </c>
      <c r="BM1194" s="205" t="s">
        <v>1509</v>
      </c>
    </row>
    <row r="1195" spans="1:65" s="2" customFormat="1" ht="87.75">
      <c r="A1195" s="36"/>
      <c r="B1195" s="37"/>
      <c r="C1195" s="38"/>
      <c r="D1195" s="209" t="s">
        <v>187</v>
      </c>
      <c r="E1195" s="38"/>
      <c r="F1195" s="240" t="s">
        <v>1510</v>
      </c>
      <c r="G1195" s="38"/>
      <c r="H1195" s="38"/>
      <c r="I1195" s="117"/>
      <c r="J1195" s="38"/>
      <c r="K1195" s="38"/>
      <c r="L1195" s="41"/>
      <c r="M1195" s="241"/>
      <c r="N1195" s="242"/>
      <c r="O1195" s="66"/>
      <c r="P1195" s="66"/>
      <c r="Q1195" s="66"/>
      <c r="R1195" s="66"/>
      <c r="S1195" s="66"/>
      <c r="T1195" s="67"/>
      <c r="U1195" s="36"/>
      <c r="V1195" s="36"/>
      <c r="W1195" s="36"/>
      <c r="X1195" s="36"/>
      <c r="Y1195" s="36"/>
      <c r="Z1195" s="36"/>
      <c r="AA1195" s="36"/>
      <c r="AB1195" s="36"/>
      <c r="AC1195" s="36"/>
      <c r="AD1195" s="36"/>
      <c r="AE1195" s="36"/>
      <c r="AT1195" s="19" t="s">
        <v>187</v>
      </c>
      <c r="AU1195" s="19" t="s">
        <v>82</v>
      </c>
    </row>
    <row r="1196" spans="1:65" s="12" customFormat="1" ht="22.9" customHeight="1">
      <c r="B1196" s="178"/>
      <c r="C1196" s="179"/>
      <c r="D1196" s="180" t="s">
        <v>72</v>
      </c>
      <c r="E1196" s="192" t="s">
        <v>1511</v>
      </c>
      <c r="F1196" s="192" t="s">
        <v>1512</v>
      </c>
      <c r="G1196" s="179"/>
      <c r="H1196" s="179"/>
      <c r="I1196" s="182"/>
      <c r="J1196" s="193">
        <f>BK1196</f>
        <v>0</v>
      </c>
      <c r="K1196" s="179"/>
      <c r="L1196" s="184"/>
      <c r="M1196" s="185"/>
      <c r="N1196" s="186"/>
      <c r="O1196" s="186"/>
      <c r="P1196" s="187">
        <f>SUM(P1197:P1232)</f>
        <v>0</v>
      </c>
      <c r="Q1196" s="186"/>
      <c r="R1196" s="187">
        <f>SUM(R1197:R1232)</f>
        <v>0.67145249999999979</v>
      </c>
      <c r="S1196" s="186"/>
      <c r="T1196" s="188">
        <f>SUM(T1197:T1232)</f>
        <v>5.6090720000000003</v>
      </c>
      <c r="AR1196" s="189" t="s">
        <v>82</v>
      </c>
      <c r="AT1196" s="190" t="s">
        <v>72</v>
      </c>
      <c r="AU1196" s="190" t="s">
        <v>80</v>
      </c>
      <c r="AY1196" s="189" t="s">
        <v>163</v>
      </c>
      <c r="BK1196" s="191">
        <f>SUM(BK1197:BK1232)</f>
        <v>0</v>
      </c>
    </row>
    <row r="1197" spans="1:65" s="2" customFormat="1" ht="14.45" customHeight="1">
      <c r="A1197" s="36"/>
      <c r="B1197" s="37"/>
      <c r="C1197" s="194" t="s">
        <v>1513</v>
      </c>
      <c r="D1197" s="194" t="s">
        <v>166</v>
      </c>
      <c r="E1197" s="195" t="s">
        <v>1514</v>
      </c>
      <c r="F1197" s="196" t="s">
        <v>1515</v>
      </c>
      <c r="G1197" s="197" t="s">
        <v>245</v>
      </c>
      <c r="H1197" s="198">
        <v>303.5</v>
      </c>
      <c r="I1197" s="199"/>
      <c r="J1197" s="200">
        <f>ROUND(I1197*H1197,2)</f>
        <v>0</v>
      </c>
      <c r="K1197" s="196" t="s">
        <v>170</v>
      </c>
      <c r="L1197" s="41"/>
      <c r="M1197" s="201" t="s">
        <v>20</v>
      </c>
      <c r="N1197" s="202" t="s">
        <v>44</v>
      </c>
      <c r="O1197" s="66"/>
      <c r="P1197" s="203">
        <f>O1197*H1197</f>
        <v>0</v>
      </c>
      <c r="Q1197" s="203">
        <v>0</v>
      </c>
      <c r="R1197" s="203">
        <f>Q1197*H1197</f>
        <v>0</v>
      </c>
      <c r="S1197" s="203">
        <v>1.174E-2</v>
      </c>
      <c r="T1197" s="204">
        <f>S1197*H1197</f>
        <v>3.5630900000000003</v>
      </c>
      <c r="U1197" s="36"/>
      <c r="V1197" s="36"/>
      <c r="W1197" s="36"/>
      <c r="X1197" s="36"/>
      <c r="Y1197" s="36"/>
      <c r="Z1197" s="36"/>
      <c r="AA1197" s="36"/>
      <c r="AB1197" s="36"/>
      <c r="AC1197" s="36"/>
      <c r="AD1197" s="36"/>
      <c r="AE1197" s="36"/>
      <c r="AR1197" s="205" t="s">
        <v>275</v>
      </c>
      <c r="AT1197" s="205" t="s">
        <v>166</v>
      </c>
      <c r="AU1197" s="205" t="s">
        <v>82</v>
      </c>
      <c r="AY1197" s="19" t="s">
        <v>163</v>
      </c>
      <c r="BE1197" s="206">
        <f>IF(N1197="základní",J1197,0)</f>
        <v>0</v>
      </c>
      <c r="BF1197" s="206">
        <f>IF(N1197="snížená",J1197,0)</f>
        <v>0</v>
      </c>
      <c r="BG1197" s="206">
        <f>IF(N1197="zákl. přenesená",J1197,0)</f>
        <v>0</v>
      </c>
      <c r="BH1197" s="206">
        <f>IF(N1197="sníž. přenesená",J1197,0)</f>
        <v>0</v>
      </c>
      <c r="BI1197" s="206">
        <f>IF(N1197="nulová",J1197,0)</f>
        <v>0</v>
      </c>
      <c r="BJ1197" s="19" t="s">
        <v>80</v>
      </c>
      <c r="BK1197" s="206">
        <f>ROUND(I1197*H1197,2)</f>
        <v>0</v>
      </c>
      <c r="BL1197" s="19" t="s">
        <v>275</v>
      </c>
      <c r="BM1197" s="205" t="s">
        <v>1516</v>
      </c>
    </row>
    <row r="1198" spans="1:65" s="13" customFormat="1" ht="11.25">
      <c r="B1198" s="207"/>
      <c r="C1198" s="208"/>
      <c r="D1198" s="209" t="s">
        <v>173</v>
      </c>
      <c r="E1198" s="210" t="s">
        <v>20</v>
      </c>
      <c r="F1198" s="211" t="s">
        <v>280</v>
      </c>
      <c r="G1198" s="208"/>
      <c r="H1198" s="210" t="s">
        <v>20</v>
      </c>
      <c r="I1198" s="212"/>
      <c r="J1198" s="208"/>
      <c r="K1198" s="208"/>
      <c r="L1198" s="213"/>
      <c r="M1198" s="214"/>
      <c r="N1198" s="215"/>
      <c r="O1198" s="215"/>
      <c r="P1198" s="215"/>
      <c r="Q1198" s="215"/>
      <c r="R1198" s="215"/>
      <c r="S1198" s="215"/>
      <c r="T1198" s="216"/>
      <c r="AT1198" s="217" t="s">
        <v>173</v>
      </c>
      <c r="AU1198" s="217" t="s">
        <v>82</v>
      </c>
      <c r="AV1198" s="13" t="s">
        <v>80</v>
      </c>
      <c r="AW1198" s="13" t="s">
        <v>34</v>
      </c>
      <c r="AX1198" s="13" t="s">
        <v>73</v>
      </c>
      <c r="AY1198" s="217" t="s">
        <v>163</v>
      </c>
    </row>
    <row r="1199" spans="1:65" s="14" customFormat="1" ht="11.25">
      <c r="B1199" s="218"/>
      <c r="C1199" s="219"/>
      <c r="D1199" s="209" t="s">
        <v>173</v>
      </c>
      <c r="E1199" s="220" t="s">
        <v>20</v>
      </c>
      <c r="F1199" s="221" t="s">
        <v>1517</v>
      </c>
      <c r="G1199" s="219"/>
      <c r="H1199" s="222">
        <v>118</v>
      </c>
      <c r="I1199" s="223"/>
      <c r="J1199" s="219"/>
      <c r="K1199" s="219"/>
      <c r="L1199" s="224"/>
      <c r="M1199" s="225"/>
      <c r="N1199" s="226"/>
      <c r="O1199" s="226"/>
      <c r="P1199" s="226"/>
      <c r="Q1199" s="226"/>
      <c r="R1199" s="226"/>
      <c r="S1199" s="226"/>
      <c r="T1199" s="227"/>
      <c r="AT1199" s="228" t="s">
        <v>173</v>
      </c>
      <c r="AU1199" s="228" t="s">
        <v>82</v>
      </c>
      <c r="AV1199" s="14" t="s">
        <v>82</v>
      </c>
      <c r="AW1199" s="14" t="s">
        <v>34</v>
      </c>
      <c r="AX1199" s="14" t="s">
        <v>73</v>
      </c>
      <c r="AY1199" s="228" t="s">
        <v>163</v>
      </c>
    </row>
    <row r="1200" spans="1:65" s="13" customFormat="1" ht="11.25">
      <c r="B1200" s="207"/>
      <c r="C1200" s="208"/>
      <c r="D1200" s="209" t="s">
        <v>173</v>
      </c>
      <c r="E1200" s="210" t="s">
        <v>20</v>
      </c>
      <c r="F1200" s="211" t="s">
        <v>361</v>
      </c>
      <c r="G1200" s="208"/>
      <c r="H1200" s="210" t="s">
        <v>20</v>
      </c>
      <c r="I1200" s="212"/>
      <c r="J1200" s="208"/>
      <c r="K1200" s="208"/>
      <c r="L1200" s="213"/>
      <c r="M1200" s="214"/>
      <c r="N1200" s="215"/>
      <c r="O1200" s="215"/>
      <c r="P1200" s="215"/>
      <c r="Q1200" s="215"/>
      <c r="R1200" s="215"/>
      <c r="S1200" s="215"/>
      <c r="T1200" s="216"/>
      <c r="AT1200" s="217" t="s">
        <v>173</v>
      </c>
      <c r="AU1200" s="217" t="s">
        <v>82</v>
      </c>
      <c r="AV1200" s="13" t="s">
        <v>80</v>
      </c>
      <c r="AW1200" s="13" t="s">
        <v>34</v>
      </c>
      <c r="AX1200" s="13" t="s">
        <v>73</v>
      </c>
      <c r="AY1200" s="217" t="s">
        <v>163</v>
      </c>
    </row>
    <row r="1201" spans="1:65" s="14" customFormat="1" ht="11.25">
      <c r="B1201" s="218"/>
      <c r="C1201" s="219"/>
      <c r="D1201" s="209" t="s">
        <v>173</v>
      </c>
      <c r="E1201" s="220" t="s">
        <v>20</v>
      </c>
      <c r="F1201" s="221" t="s">
        <v>1518</v>
      </c>
      <c r="G1201" s="219"/>
      <c r="H1201" s="222">
        <v>185.5</v>
      </c>
      <c r="I1201" s="223"/>
      <c r="J1201" s="219"/>
      <c r="K1201" s="219"/>
      <c r="L1201" s="224"/>
      <c r="M1201" s="225"/>
      <c r="N1201" s="226"/>
      <c r="O1201" s="226"/>
      <c r="P1201" s="226"/>
      <c r="Q1201" s="226"/>
      <c r="R1201" s="226"/>
      <c r="S1201" s="226"/>
      <c r="T1201" s="227"/>
      <c r="AT1201" s="228" t="s">
        <v>173</v>
      </c>
      <c r="AU1201" s="228" t="s">
        <v>82</v>
      </c>
      <c r="AV1201" s="14" t="s">
        <v>82</v>
      </c>
      <c r="AW1201" s="14" t="s">
        <v>34</v>
      </c>
      <c r="AX1201" s="14" t="s">
        <v>73</v>
      </c>
      <c r="AY1201" s="228" t="s">
        <v>163</v>
      </c>
    </row>
    <row r="1202" spans="1:65" s="15" customFormat="1" ht="11.25">
      <c r="B1202" s="229"/>
      <c r="C1202" s="230"/>
      <c r="D1202" s="209" t="s">
        <v>173</v>
      </c>
      <c r="E1202" s="231" t="s">
        <v>20</v>
      </c>
      <c r="F1202" s="232" t="s">
        <v>178</v>
      </c>
      <c r="G1202" s="230"/>
      <c r="H1202" s="233">
        <v>303.5</v>
      </c>
      <c r="I1202" s="234"/>
      <c r="J1202" s="230"/>
      <c r="K1202" s="230"/>
      <c r="L1202" s="235"/>
      <c r="M1202" s="236"/>
      <c r="N1202" s="237"/>
      <c r="O1202" s="237"/>
      <c r="P1202" s="237"/>
      <c r="Q1202" s="237"/>
      <c r="R1202" s="237"/>
      <c r="S1202" s="237"/>
      <c r="T1202" s="238"/>
      <c r="AT1202" s="239" t="s">
        <v>173</v>
      </c>
      <c r="AU1202" s="239" t="s">
        <v>82</v>
      </c>
      <c r="AV1202" s="15" t="s">
        <v>171</v>
      </c>
      <c r="AW1202" s="15" t="s">
        <v>34</v>
      </c>
      <c r="AX1202" s="15" t="s">
        <v>80</v>
      </c>
      <c r="AY1202" s="239" t="s">
        <v>163</v>
      </c>
    </row>
    <row r="1203" spans="1:65" s="2" customFormat="1" ht="14.45" customHeight="1">
      <c r="A1203" s="36"/>
      <c r="B1203" s="37"/>
      <c r="C1203" s="194" t="s">
        <v>1519</v>
      </c>
      <c r="D1203" s="194" t="s">
        <v>166</v>
      </c>
      <c r="E1203" s="195" t="s">
        <v>1520</v>
      </c>
      <c r="F1203" s="196" t="s">
        <v>1521</v>
      </c>
      <c r="G1203" s="197" t="s">
        <v>185</v>
      </c>
      <c r="H1203" s="198">
        <v>24.6</v>
      </c>
      <c r="I1203" s="199"/>
      <c r="J1203" s="200">
        <f>ROUND(I1203*H1203,2)</f>
        <v>0</v>
      </c>
      <c r="K1203" s="196" t="s">
        <v>170</v>
      </c>
      <c r="L1203" s="41"/>
      <c r="M1203" s="201" t="s">
        <v>20</v>
      </c>
      <c r="N1203" s="202" t="s">
        <v>44</v>
      </c>
      <c r="O1203" s="66"/>
      <c r="P1203" s="203">
        <f>O1203*H1203</f>
        <v>0</v>
      </c>
      <c r="Q1203" s="203">
        <v>0</v>
      </c>
      <c r="R1203" s="203">
        <f>Q1203*H1203</f>
        <v>0</v>
      </c>
      <c r="S1203" s="203">
        <v>8.3169999999999994E-2</v>
      </c>
      <c r="T1203" s="204">
        <f>S1203*H1203</f>
        <v>2.045982</v>
      </c>
      <c r="U1203" s="36"/>
      <c r="V1203" s="36"/>
      <c r="W1203" s="36"/>
      <c r="X1203" s="36"/>
      <c r="Y1203" s="36"/>
      <c r="Z1203" s="36"/>
      <c r="AA1203" s="36"/>
      <c r="AB1203" s="36"/>
      <c r="AC1203" s="36"/>
      <c r="AD1203" s="36"/>
      <c r="AE1203" s="36"/>
      <c r="AR1203" s="205" t="s">
        <v>275</v>
      </c>
      <c r="AT1203" s="205" t="s">
        <v>166</v>
      </c>
      <c r="AU1203" s="205" t="s">
        <v>82</v>
      </c>
      <c r="AY1203" s="19" t="s">
        <v>163</v>
      </c>
      <c r="BE1203" s="206">
        <f>IF(N1203="základní",J1203,0)</f>
        <v>0</v>
      </c>
      <c r="BF1203" s="206">
        <f>IF(N1203="snížená",J1203,0)</f>
        <v>0</v>
      </c>
      <c r="BG1203" s="206">
        <f>IF(N1203="zákl. přenesená",J1203,0)</f>
        <v>0</v>
      </c>
      <c r="BH1203" s="206">
        <f>IF(N1203="sníž. přenesená",J1203,0)</f>
        <v>0</v>
      </c>
      <c r="BI1203" s="206">
        <f>IF(N1203="nulová",J1203,0)</f>
        <v>0</v>
      </c>
      <c r="BJ1203" s="19" t="s">
        <v>80</v>
      </c>
      <c r="BK1203" s="206">
        <f>ROUND(I1203*H1203,2)</f>
        <v>0</v>
      </c>
      <c r="BL1203" s="19" t="s">
        <v>275</v>
      </c>
      <c r="BM1203" s="205" t="s">
        <v>1522</v>
      </c>
    </row>
    <row r="1204" spans="1:65" s="13" customFormat="1" ht="11.25">
      <c r="B1204" s="207"/>
      <c r="C1204" s="208"/>
      <c r="D1204" s="209" t="s">
        <v>173</v>
      </c>
      <c r="E1204" s="210" t="s">
        <v>20</v>
      </c>
      <c r="F1204" s="211" t="s">
        <v>506</v>
      </c>
      <c r="G1204" s="208"/>
      <c r="H1204" s="210" t="s">
        <v>20</v>
      </c>
      <c r="I1204" s="212"/>
      <c r="J1204" s="208"/>
      <c r="K1204" s="208"/>
      <c r="L1204" s="213"/>
      <c r="M1204" s="214"/>
      <c r="N1204" s="215"/>
      <c r="O1204" s="215"/>
      <c r="P1204" s="215"/>
      <c r="Q1204" s="215"/>
      <c r="R1204" s="215"/>
      <c r="S1204" s="215"/>
      <c r="T1204" s="216"/>
      <c r="AT1204" s="217" t="s">
        <v>173</v>
      </c>
      <c r="AU1204" s="217" t="s">
        <v>82</v>
      </c>
      <c r="AV1204" s="13" t="s">
        <v>80</v>
      </c>
      <c r="AW1204" s="13" t="s">
        <v>34</v>
      </c>
      <c r="AX1204" s="13" t="s">
        <v>73</v>
      </c>
      <c r="AY1204" s="217" t="s">
        <v>163</v>
      </c>
    </row>
    <row r="1205" spans="1:65" s="13" customFormat="1" ht="11.25">
      <c r="B1205" s="207"/>
      <c r="C1205" s="208"/>
      <c r="D1205" s="209" t="s">
        <v>173</v>
      </c>
      <c r="E1205" s="210" t="s">
        <v>20</v>
      </c>
      <c r="F1205" s="211" t="s">
        <v>532</v>
      </c>
      <c r="G1205" s="208"/>
      <c r="H1205" s="210" t="s">
        <v>20</v>
      </c>
      <c r="I1205" s="212"/>
      <c r="J1205" s="208"/>
      <c r="K1205" s="208"/>
      <c r="L1205" s="213"/>
      <c r="M1205" s="214"/>
      <c r="N1205" s="215"/>
      <c r="O1205" s="215"/>
      <c r="P1205" s="215"/>
      <c r="Q1205" s="215"/>
      <c r="R1205" s="215"/>
      <c r="S1205" s="215"/>
      <c r="T1205" s="216"/>
      <c r="AT1205" s="217" t="s">
        <v>173</v>
      </c>
      <c r="AU1205" s="217" t="s">
        <v>82</v>
      </c>
      <c r="AV1205" s="13" t="s">
        <v>80</v>
      </c>
      <c r="AW1205" s="13" t="s">
        <v>34</v>
      </c>
      <c r="AX1205" s="13" t="s">
        <v>73</v>
      </c>
      <c r="AY1205" s="217" t="s">
        <v>163</v>
      </c>
    </row>
    <row r="1206" spans="1:65" s="14" customFormat="1" ht="11.25">
      <c r="B1206" s="218"/>
      <c r="C1206" s="219"/>
      <c r="D1206" s="209" t="s">
        <v>173</v>
      </c>
      <c r="E1206" s="220" t="s">
        <v>20</v>
      </c>
      <c r="F1206" s="221" t="s">
        <v>1523</v>
      </c>
      <c r="G1206" s="219"/>
      <c r="H1206" s="222">
        <v>24.6</v>
      </c>
      <c r="I1206" s="223"/>
      <c r="J1206" s="219"/>
      <c r="K1206" s="219"/>
      <c r="L1206" s="224"/>
      <c r="M1206" s="225"/>
      <c r="N1206" s="226"/>
      <c r="O1206" s="226"/>
      <c r="P1206" s="226"/>
      <c r="Q1206" s="226"/>
      <c r="R1206" s="226"/>
      <c r="S1206" s="226"/>
      <c r="T1206" s="227"/>
      <c r="AT1206" s="228" t="s">
        <v>173</v>
      </c>
      <c r="AU1206" s="228" t="s">
        <v>82</v>
      </c>
      <c r="AV1206" s="14" t="s">
        <v>82</v>
      </c>
      <c r="AW1206" s="14" t="s">
        <v>34</v>
      </c>
      <c r="AX1206" s="14" t="s">
        <v>73</v>
      </c>
      <c r="AY1206" s="228" t="s">
        <v>163</v>
      </c>
    </row>
    <row r="1207" spans="1:65" s="15" customFormat="1" ht="11.25">
      <c r="B1207" s="229"/>
      <c r="C1207" s="230"/>
      <c r="D1207" s="209" t="s">
        <v>173</v>
      </c>
      <c r="E1207" s="231" t="s">
        <v>20</v>
      </c>
      <c r="F1207" s="232" t="s">
        <v>178</v>
      </c>
      <c r="G1207" s="230"/>
      <c r="H1207" s="233">
        <v>24.6</v>
      </c>
      <c r="I1207" s="234"/>
      <c r="J1207" s="230"/>
      <c r="K1207" s="230"/>
      <c r="L1207" s="235"/>
      <c r="M1207" s="236"/>
      <c r="N1207" s="237"/>
      <c r="O1207" s="237"/>
      <c r="P1207" s="237"/>
      <c r="Q1207" s="237"/>
      <c r="R1207" s="237"/>
      <c r="S1207" s="237"/>
      <c r="T1207" s="238"/>
      <c r="AT1207" s="239" t="s">
        <v>173</v>
      </c>
      <c r="AU1207" s="239" t="s">
        <v>82</v>
      </c>
      <c r="AV1207" s="15" t="s">
        <v>171</v>
      </c>
      <c r="AW1207" s="15" t="s">
        <v>34</v>
      </c>
      <c r="AX1207" s="15" t="s">
        <v>80</v>
      </c>
      <c r="AY1207" s="239" t="s">
        <v>163</v>
      </c>
    </row>
    <row r="1208" spans="1:65" s="2" customFormat="1" ht="30" customHeight="1">
      <c r="A1208" s="36"/>
      <c r="B1208" s="37"/>
      <c r="C1208" s="194" t="s">
        <v>1524</v>
      </c>
      <c r="D1208" s="194" t="s">
        <v>166</v>
      </c>
      <c r="E1208" s="195" t="s">
        <v>1525</v>
      </c>
      <c r="F1208" s="196" t="s">
        <v>1526</v>
      </c>
      <c r="G1208" s="197" t="s">
        <v>185</v>
      </c>
      <c r="H1208" s="198">
        <v>24.5</v>
      </c>
      <c r="I1208" s="199"/>
      <c r="J1208" s="200">
        <f>ROUND(I1208*H1208,2)</f>
        <v>0</v>
      </c>
      <c r="K1208" s="196" t="s">
        <v>170</v>
      </c>
      <c r="L1208" s="41"/>
      <c r="M1208" s="201" t="s">
        <v>20</v>
      </c>
      <c r="N1208" s="202" t="s">
        <v>44</v>
      </c>
      <c r="O1208" s="66"/>
      <c r="P1208" s="203">
        <f>O1208*H1208</f>
        <v>0</v>
      </c>
      <c r="Q1208" s="203">
        <v>5.8799999999999998E-3</v>
      </c>
      <c r="R1208" s="203">
        <f>Q1208*H1208</f>
        <v>0.14405999999999999</v>
      </c>
      <c r="S1208" s="203">
        <v>0</v>
      </c>
      <c r="T1208" s="204">
        <f>S1208*H1208</f>
        <v>0</v>
      </c>
      <c r="U1208" s="36"/>
      <c r="V1208" s="36"/>
      <c r="W1208" s="36"/>
      <c r="X1208" s="36"/>
      <c r="Y1208" s="36"/>
      <c r="Z1208" s="36"/>
      <c r="AA1208" s="36"/>
      <c r="AB1208" s="36"/>
      <c r="AC1208" s="36"/>
      <c r="AD1208" s="36"/>
      <c r="AE1208" s="36"/>
      <c r="AR1208" s="205" t="s">
        <v>275</v>
      </c>
      <c r="AT1208" s="205" t="s">
        <v>166</v>
      </c>
      <c r="AU1208" s="205" t="s">
        <v>82</v>
      </c>
      <c r="AY1208" s="19" t="s">
        <v>163</v>
      </c>
      <c r="BE1208" s="206">
        <f>IF(N1208="základní",J1208,0)</f>
        <v>0</v>
      </c>
      <c r="BF1208" s="206">
        <f>IF(N1208="snížená",J1208,0)</f>
        <v>0</v>
      </c>
      <c r="BG1208" s="206">
        <f>IF(N1208="zákl. přenesená",J1208,0)</f>
        <v>0</v>
      </c>
      <c r="BH1208" s="206">
        <f>IF(N1208="sníž. přenesená",J1208,0)</f>
        <v>0</v>
      </c>
      <c r="BI1208" s="206">
        <f>IF(N1208="nulová",J1208,0)</f>
        <v>0</v>
      </c>
      <c r="BJ1208" s="19" t="s">
        <v>80</v>
      </c>
      <c r="BK1208" s="206">
        <f>ROUND(I1208*H1208,2)</f>
        <v>0</v>
      </c>
      <c r="BL1208" s="19" t="s">
        <v>275</v>
      </c>
      <c r="BM1208" s="205" t="s">
        <v>1527</v>
      </c>
    </row>
    <row r="1209" spans="1:65" s="2" customFormat="1" ht="29.25">
      <c r="A1209" s="36"/>
      <c r="B1209" s="37"/>
      <c r="C1209" s="38"/>
      <c r="D1209" s="209" t="s">
        <v>187</v>
      </c>
      <c r="E1209" s="38"/>
      <c r="F1209" s="240" t="s">
        <v>1528</v>
      </c>
      <c r="G1209" s="38"/>
      <c r="H1209" s="38"/>
      <c r="I1209" s="117"/>
      <c r="J1209" s="38"/>
      <c r="K1209" s="38"/>
      <c r="L1209" s="41"/>
      <c r="M1209" s="241"/>
      <c r="N1209" s="242"/>
      <c r="O1209" s="66"/>
      <c r="P1209" s="66"/>
      <c r="Q1209" s="66"/>
      <c r="R1209" s="66"/>
      <c r="S1209" s="66"/>
      <c r="T1209" s="67"/>
      <c r="U1209" s="36"/>
      <c r="V1209" s="36"/>
      <c r="W1209" s="36"/>
      <c r="X1209" s="36"/>
      <c r="Y1209" s="36"/>
      <c r="Z1209" s="36"/>
      <c r="AA1209" s="36"/>
      <c r="AB1209" s="36"/>
      <c r="AC1209" s="36"/>
      <c r="AD1209" s="36"/>
      <c r="AE1209" s="36"/>
      <c r="AT1209" s="19" t="s">
        <v>187</v>
      </c>
      <c r="AU1209" s="19" t="s">
        <v>82</v>
      </c>
    </row>
    <row r="1210" spans="1:65" s="13" customFormat="1" ht="11.25">
      <c r="B1210" s="207"/>
      <c r="C1210" s="208"/>
      <c r="D1210" s="209" t="s">
        <v>173</v>
      </c>
      <c r="E1210" s="210" t="s">
        <v>20</v>
      </c>
      <c r="F1210" s="211" t="s">
        <v>252</v>
      </c>
      <c r="G1210" s="208"/>
      <c r="H1210" s="210" t="s">
        <v>20</v>
      </c>
      <c r="I1210" s="212"/>
      <c r="J1210" s="208"/>
      <c r="K1210" s="208"/>
      <c r="L1210" s="213"/>
      <c r="M1210" s="214"/>
      <c r="N1210" s="215"/>
      <c r="O1210" s="215"/>
      <c r="P1210" s="215"/>
      <c r="Q1210" s="215"/>
      <c r="R1210" s="215"/>
      <c r="S1210" s="215"/>
      <c r="T1210" s="216"/>
      <c r="AT1210" s="217" t="s">
        <v>173</v>
      </c>
      <c r="AU1210" s="217" t="s">
        <v>82</v>
      </c>
      <c r="AV1210" s="13" t="s">
        <v>80</v>
      </c>
      <c r="AW1210" s="13" t="s">
        <v>34</v>
      </c>
      <c r="AX1210" s="13" t="s">
        <v>73</v>
      </c>
      <c r="AY1210" s="217" t="s">
        <v>163</v>
      </c>
    </row>
    <row r="1211" spans="1:65" s="13" customFormat="1" ht="11.25">
      <c r="B1211" s="207"/>
      <c r="C1211" s="208"/>
      <c r="D1211" s="209" t="s">
        <v>173</v>
      </c>
      <c r="E1211" s="210" t="s">
        <v>20</v>
      </c>
      <c r="F1211" s="211" t="s">
        <v>532</v>
      </c>
      <c r="G1211" s="208"/>
      <c r="H1211" s="210" t="s">
        <v>20</v>
      </c>
      <c r="I1211" s="212"/>
      <c r="J1211" s="208"/>
      <c r="K1211" s="208"/>
      <c r="L1211" s="213"/>
      <c r="M1211" s="214"/>
      <c r="N1211" s="215"/>
      <c r="O1211" s="215"/>
      <c r="P1211" s="215"/>
      <c r="Q1211" s="215"/>
      <c r="R1211" s="215"/>
      <c r="S1211" s="215"/>
      <c r="T1211" s="216"/>
      <c r="AT1211" s="217" t="s">
        <v>173</v>
      </c>
      <c r="AU1211" s="217" t="s">
        <v>82</v>
      </c>
      <c r="AV1211" s="13" t="s">
        <v>80</v>
      </c>
      <c r="AW1211" s="13" t="s">
        <v>34</v>
      </c>
      <c r="AX1211" s="13" t="s">
        <v>73</v>
      </c>
      <c r="AY1211" s="217" t="s">
        <v>163</v>
      </c>
    </row>
    <row r="1212" spans="1:65" s="14" customFormat="1" ht="11.25">
      <c r="B1212" s="218"/>
      <c r="C1212" s="219"/>
      <c r="D1212" s="209" t="s">
        <v>173</v>
      </c>
      <c r="E1212" s="220" t="s">
        <v>20</v>
      </c>
      <c r="F1212" s="221" t="s">
        <v>533</v>
      </c>
      <c r="G1212" s="219"/>
      <c r="H1212" s="222">
        <v>24.5</v>
      </c>
      <c r="I1212" s="223"/>
      <c r="J1212" s="219"/>
      <c r="K1212" s="219"/>
      <c r="L1212" s="224"/>
      <c r="M1212" s="225"/>
      <c r="N1212" s="226"/>
      <c r="O1212" s="226"/>
      <c r="P1212" s="226"/>
      <c r="Q1212" s="226"/>
      <c r="R1212" s="226"/>
      <c r="S1212" s="226"/>
      <c r="T1212" s="227"/>
      <c r="AT1212" s="228" t="s">
        <v>173</v>
      </c>
      <c r="AU1212" s="228" t="s">
        <v>82</v>
      </c>
      <c r="AV1212" s="14" t="s">
        <v>82</v>
      </c>
      <c r="AW1212" s="14" t="s">
        <v>34</v>
      </c>
      <c r="AX1212" s="14" t="s">
        <v>73</v>
      </c>
      <c r="AY1212" s="228" t="s">
        <v>163</v>
      </c>
    </row>
    <row r="1213" spans="1:65" s="15" customFormat="1" ht="11.25">
      <c r="B1213" s="229"/>
      <c r="C1213" s="230"/>
      <c r="D1213" s="209" t="s">
        <v>173</v>
      </c>
      <c r="E1213" s="231" t="s">
        <v>20</v>
      </c>
      <c r="F1213" s="232" t="s">
        <v>178</v>
      </c>
      <c r="G1213" s="230"/>
      <c r="H1213" s="233">
        <v>24.5</v>
      </c>
      <c r="I1213" s="234"/>
      <c r="J1213" s="230"/>
      <c r="K1213" s="230"/>
      <c r="L1213" s="235"/>
      <c r="M1213" s="236"/>
      <c r="N1213" s="237"/>
      <c r="O1213" s="237"/>
      <c r="P1213" s="237"/>
      <c r="Q1213" s="237"/>
      <c r="R1213" s="237"/>
      <c r="S1213" s="237"/>
      <c r="T1213" s="238"/>
      <c r="AT1213" s="239" t="s">
        <v>173</v>
      </c>
      <c r="AU1213" s="239" t="s">
        <v>82</v>
      </c>
      <c r="AV1213" s="15" t="s">
        <v>171</v>
      </c>
      <c r="AW1213" s="15" t="s">
        <v>34</v>
      </c>
      <c r="AX1213" s="15" t="s">
        <v>80</v>
      </c>
      <c r="AY1213" s="239" t="s">
        <v>163</v>
      </c>
    </row>
    <row r="1214" spans="1:65" s="2" customFormat="1" ht="30" customHeight="1">
      <c r="A1214" s="36"/>
      <c r="B1214" s="37"/>
      <c r="C1214" s="243" t="s">
        <v>1529</v>
      </c>
      <c r="D1214" s="243" t="s">
        <v>214</v>
      </c>
      <c r="E1214" s="244" t="s">
        <v>1530</v>
      </c>
      <c r="F1214" s="245" t="s">
        <v>1531</v>
      </c>
      <c r="G1214" s="246" t="s">
        <v>185</v>
      </c>
      <c r="H1214" s="247">
        <v>26.95</v>
      </c>
      <c r="I1214" s="248"/>
      <c r="J1214" s="249">
        <f>ROUND(I1214*H1214,2)</f>
        <v>0</v>
      </c>
      <c r="K1214" s="245" t="s">
        <v>170</v>
      </c>
      <c r="L1214" s="250"/>
      <c r="M1214" s="251" t="s">
        <v>20</v>
      </c>
      <c r="N1214" s="252" t="s">
        <v>44</v>
      </c>
      <c r="O1214" s="66"/>
      <c r="P1214" s="203">
        <f>O1214*H1214</f>
        <v>0</v>
      </c>
      <c r="Q1214" s="203">
        <v>1.9199999999999998E-2</v>
      </c>
      <c r="R1214" s="203">
        <f>Q1214*H1214</f>
        <v>0.5174399999999999</v>
      </c>
      <c r="S1214" s="203">
        <v>0</v>
      </c>
      <c r="T1214" s="204">
        <f>S1214*H1214</f>
        <v>0</v>
      </c>
      <c r="U1214" s="36"/>
      <c r="V1214" s="36"/>
      <c r="W1214" s="36"/>
      <c r="X1214" s="36"/>
      <c r="Y1214" s="36"/>
      <c r="Z1214" s="36"/>
      <c r="AA1214" s="36"/>
      <c r="AB1214" s="36"/>
      <c r="AC1214" s="36"/>
      <c r="AD1214" s="36"/>
      <c r="AE1214" s="36"/>
      <c r="AR1214" s="205" t="s">
        <v>373</v>
      </c>
      <c r="AT1214" s="205" t="s">
        <v>214</v>
      </c>
      <c r="AU1214" s="205" t="s">
        <v>82</v>
      </c>
      <c r="AY1214" s="19" t="s">
        <v>163</v>
      </c>
      <c r="BE1214" s="206">
        <f>IF(N1214="základní",J1214,0)</f>
        <v>0</v>
      </c>
      <c r="BF1214" s="206">
        <f>IF(N1214="snížená",J1214,0)</f>
        <v>0</v>
      </c>
      <c r="BG1214" s="206">
        <f>IF(N1214="zákl. přenesená",J1214,0)</f>
        <v>0</v>
      </c>
      <c r="BH1214" s="206">
        <f>IF(N1214="sníž. přenesená",J1214,0)</f>
        <v>0</v>
      </c>
      <c r="BI1214" s="206">
        <f>IF(N1214="nulová",J1214,0)</f>
        <v>0</v>
      </c>
      <c r="BJ1214" s="19" t="s">
        <v>80</v>
      </c>
      <c r="BK1214" s="206">
        <f>ROUND(I1214*H1214,2)</f>
        <v>0</v>
      </c>
      <c r="BL1214" s="19" t="s">
        <v>275</v>
      </c>
      <c r="BM1214" s="205" t="s">
        <v>1532</v>
      </c>
    </row>
    <row r="1215" spans="1:65" s="14" customFormat="1" ht="11.25">
      <c r="B1215" s="218"/>
      <c r="C1215" s="219"/>
      <c r="D1215" s="209" t="s">
        <v>173</v>
      </c>
      <c r="E1215" s="219"/>
      <c r="F1215" s="221" t="s">
        <v>1533</v>
      </c>
      <c r="G1215" s="219"/>
      <c r="H1215" s="222">
        <v>26.95</v>
      </c>
      <c r="I1215" s="223"/>
      <c r="J1215" s="219"/>
      <c r="K1215" s="219"/>
      <c r="L1215" s="224"/>
      <c r="M1215" s="225"/>
      <c r="N1215" s="226"/>
      <c r="O1215" s="226"/>
      <c r="P1215" s="226"/>
      <c r="Q1215" s="226"/>
      <c r="R1215" s="226"/>
      <c r="S1215" s="226"/>
      <c r="T1215" s="227"/>
      <c r="AT1215" s="228" t="s">
        <v>173</v>
      </c>
      <c r="AU1215" s="228" t="s">
        <v>82</v>
      </c>
      <c r="AV1215" s="14" t="s">
        <v>82</v>
      </c>
      <c r="AW1215" s="14" t="s">
        <v>4</v>
      </c>
      <c r="AX1215" s="14" t="s">
        <v>80</v>
      </c>
      <c r="AY1215" s="228" t="s">
        <v>163</v>
      </c>
    </row>
    <row r="1216" spans="1:65" s="2" customFormat="1" ht="30" customHeight="1">
      <c r="A1216" s="36"/>
      <c r="B1216" s="37"/>
      <c r="C1216" s="194" t="s">
        <v>1534</v>
      </c>
      <c r="D1216" s="194" t="s">
        <v>166</v>
      </c>
      <c r="E1216" s="195" t="s">
        <v>1535</v>
      </c>
      <c r="F1216" s="196" t="s">
        <v>1536</v>
      </c>
      <c r="G1216" s="197" t="s">
        <v>185</v>
      </c>
      <c r="H1216" s="198">
        <v>24.5</v>
      </c>
      <c r="I1216" s="199"/>
      <c r="J1216" s="200">
        <f>ROUND(I1216*H1216,2)</f>
        <v>0</v>
      </c>
      <c r="K1216" s="196" t="s">
        <v>170</v>
      </c>
      <c r="L1216" s="41"/>
      <c r="M1216" s="201" t="s">
        <v>20</v>
      </c>
      <c r="N1216" s="202" t="s">
        <v>44</v>
      </c>
      <c r="O1216" s="66"/>
      <c r="P1216" s="203">
        <f>O1216*H1216</f>
        <v>0</v>
      </c>
      <c r="Q1216" s="203">
        <v>0</v>
      </c>
      <c r="R1216" s="203">
        <f>Q1216*H1216</f>
        <v>0</v>
      </c>
      <c r="S1216" s="203">
        <v>0</v>
      </c>
      <c r="T1216" s="204">
        <f>S1216*H1216</f>
        <v>0</v>
      </c>
      <c r="U1216" s="36"/>
      <c r="V1216" s="36"/>
      <c r="W1216" s="36"/>
      <c r="X1216" s="36"/>
      <c r="Y1216" s="36"/>
      <c r="Z1216" s="36"/>
      <c r="AA1216" s="36"/>
      <c r="AB1216" s="36"/>
      <c r="AC1216" s="36"/>
      <c r="AD1216" s="36"/>
      <c r="AE1216" s="36"/>
      <c r="AR1216" s="205" t="s">
        <v>275</v>
      </c>
      <c r="AT1216" s="205" t="s">
        <v>166</v>
      </c>
      <c r="AU1216" s="205" t="s">
        <v>82</v>
      </c>
      <c r="AY1216" s="19" t="s">
        <v>163</v>
      </c>
      <c r="BE1216" s="206">
        <f>IF(N1216="základní",J1216,0)</f>
        <v>0</v>
      </c>
      <c r="BF1216" s="206">
        <f>IF(N1216="snížená",J1216,0)</f>
        <v>0</v>
      </c>
      <c r="BG1216" s="206">
        <f>IF(N1216="zákl. přenesená",J1216,0)</f>
        <v>0</v>
      </c>
      <c r="BH1216" s="206">
        <f>IF(N1216="sníž. přenesená",J1216,0)</f>
        <v>0</v>
      </c>
      <c r="BI1216" s="206">
        <f>IF(N1216="nulová",J1216,0)</f>
        <v>0</v>
      </c>
      <c r="BJ1216" s="19" t="s">
        <v>80</v>
      </c>
      <c r="BK1216" s="206">
        <f>ROUND(I1216*H1216,2)</f>
        <v>0</v>
      </c>
      <c r="BL1216" s="19" t="s">
        <v>275</v>
      </c>
      <c r="BM1216" s="205" t="s">
        <v>1537</v>
      </c>
    </row>
    <row r="1217" spans="1:65" s="2" customFormat="1" ht="29.25">
      <c r="A1217" s="36"/>
      <c r="B1217" s="37"/>
      <c r="C1217" s="38"/>
      <c r="D1217" s="209" t="s">
        <v>187</v>
      </c>
      <c r="E1217" s="38"/>
      <c r="F1217" s="240" t="s">
        <v>1528</v>
      </c>
      <c r="G1217" s="38"/>
      <c r="H1217" s="38"/>
      <c r="I1217" s="117"/>
      <c r="J1217" s="38"/>
      <c r="K1217" s="38"/>
      <c r="L1217" s="41"/>
      <c r="M1217" s="241"/>
      <c r="N1217" s="242"/>
      <c r="O1217" s="66"/>
      <c r="P1217" s="66"/>
      <c r="Q1217" s="66"/>
      <c r="R1217" s="66"/>
      <c r="S1217" s="66"/>
      <c r="T1217" s="67"/>
      <c r="U1217" s="36"/>
      <c r="V1217" s="36"/>
      <c r="W1217" s="36"/>
      <c r="X1217" s="36"/>
      <c r="Y1217" s="36"/>
      <c r="Z1217" s="36"/>
      <c r="AA1217" s="36"/>
      <c r="AB1217" s="36"/>
      <c r="AC1217" s="36"/>
      <c r="AD1217" s="36"/>
      <c r="AE1217" s="36"/>
      <c r="AT1217" s="19" t="s">
        <v>187</v>
      </c>
      <c r="AU1217" s="19" t="s">
        <v>82</v>
      </c>
    </row>
    <row r="1218" spans="1:65" s="2" customFormat="1" ht="14.45" customHeight="1">
      <c r="A1218" s="36"/>
      <c r="B1218" s="37"/>
      <c r="C1218" s="194" t="s">
        <v>1018</v>
      </c>
      <c r="D1218" s="194" t="s">
        <v>166</v>
      </c>
      <c r="E1218" s="195" t="s">
        <v>1538</v>
      </c>
      <c r="F1218" s="196" t="s">
        <v>1539</v>
      </c>
      <c r="G1218" s="197" t="s">
        <v>185</v>
      </c>
      <c r="H1218" s="198">
        <v>24.5</v>
      </c>
      <c r="I1218" s="199"/>
      <c r="J1218" s="200">
        <f>ROUND(I1218*H1218,2)</f>
        <v>0</v>
      </c>
      <c r="K1218" s="196" t="s">
        <v>170</v>
      </c>
      <c r="L1218" s="41"/>
      <c r="M1218" s="201" t="s">
        <v>20</v>
      </c>
      <c r="N1218" s="202" t="s">
        <v>44</v>
      </c>
      <c r="O1218" s="66"/>
      <c r="P1218" s="203">
        <f>O1218*H1218</f>
        <v>0</v>
      </c>
      <c r="Q1218" s="203">
        <v>2.9999999999999997E-4</v>
      </c>
      <c r="R1218" s="203">
        <f>Q1218*H1218</f>
        <v>7.3499999999999998E-3</v>
      </c>
      <c r="S1218" s="203">
        <v>0</v>
      </c>
      <c r="T1218" s="204">
        <f>S1218*H1218</f>
        <v>0</v>
      </c>
      <c r="U1218" s="36"/>
      <c r="V1218" s="36"/>
      <c r="W1218" s="36"/>
      <c r="X1218" s="36"/>
      <c r="Y1218" s="36"/>
      <c r="Z1218" s="36"/>
      <c r="AA1218" s="36"/>
      <c r="AB1218" s="36"/>
      <c r="AC1218" s="36"/>
      <c r="AD1218" s="36"/>
      <c r="AE1218" s="36"/>
      <c r="AR1218" s="205" t="s">
        <v>275</v>
      </c>
      <c r="AT1218" s="205" t="s">
        <v>166</v>
      </c>
      <c r="AU1218" s="205" t="s">
        <v>82</v>
      </c>
      <c r="AY1218" s="19" t="s">
        <v>163</v>
      </c>
      <c r="BE1218" s="206">
        <f>IF(N1218="základní",J1218,0)</f>
        <v>0</v>
      </c>
      <c r="BF1218" s="206">
        <f>IF(N1218="snížená",J1218,0)</f>
        <v>0</v>
      </c>
      <c r="BG1218" s="206">
        <f>IF(N1218="zákl. přenesená",J1218,0)</f>
        <v>0</v>
      </c>
      <c r="BH1218" s="206">
        <f>IF(N1218="sníž. přenesená",J1218,0)</f>
        <v>0</v>
      </c>
      <c r="BI1218" s="206">
        <f>IF(N1218="nulová",J1218,0)</f>
        <v>0</v>
      </c>
      <c r="BJ1218" s="19" t="s">
        <v>80</v>
      </c>
      <c r="BK1218" s="206">
        <f>ROUND(I1218*H1218,2)</f>
        <v>0</v>
      </c>
      <c r="BL1218" s="19" t="s">
        <v>275</v>
      </c>
      <c r="BM1218" s="205" t="s">
        <v>1540</v>
      </c>
    </row>
    <row r="1219" spans="1:65" s="2" customFormat="1" ht="48.75">
      <c r="A1219" s="36"/>
      <c r="B1219" s="37"/>
      <c r="C1219" s="38"/>
      <c r="D1219" s="209" t="s">
        <v>187</v>
      </c>
      <c r="E1219" s="38"/>
      <c r="F1219" s="240" t="s">
        <v>1541</v>
      </c>
      <c r="G1219" s="38"/>
      <c r="H1219" s="38"/>
      <c r="I1219" s="117"/>
      <c r="J1219" s="38"/>
      <c r="K1219" s="38"/>
      <c r="L1219" s="41"/>
      <c r="M1219" s="241"/>
      <c r="N1219" s="242"/>
      <c r="O1219" s="66"/>
      <c r="P1219" s="66"/>
      <c r="Q1219" s="66"/>
      <c r="R1219" s="66"/>
      <c r="S1219" s="66"/>
      <c r="T1219" s="67"/>
      <c r="U1219" s="36"/>
      <c r="V1219" s="36"/>
      <c r="W1219" s="36"/>
      <c r="X1219" s="36"/>
      <c r="Y1219" s="36"/>
      <c r="Z1219" s="36"/>
      <c r="AA1219" s="36"/>
      <c r="AB1219" s="36"/>
      <c r="AC1219" s="36"/>
      <c r="AD1219" s="36"/>
      <c r="AE1219" s="36"/>
      <c r="AT1219" s="19" t="s">
        <v>187</v>
      </c>
      <c r="AU1219" s="19" t="s">
        <v>82</v>
      </c>
    </row>
    <row r="1220" spans="1:65" s="2" customFormat="1" ht="14.45" customHeight="1">
      <c r="A1220" s="36"/>
      <c r="B1220" s="37"/>
      <c r="C1220" s="194" t="s">
        <v>1542</v>
      </c>
      <c r="D1220" s="194" t="s">
        <v>166</v>
      </c>
      <c r="E1220" s="195" t="s">
        <v>1543</v>
      </c>
      <c r="F1220" s="196" t="s">
        <v>1544</v>
      </c>
      <c r="G1220" s="197" t="s">
        <v>245</v>
      </c>
      <c r="H1220" s="198">
        <v>50</v>
      </c>
      <c r="I1220" s="199"/>
      <c r="J1220" s="200">
        <f>ROUND(I1220*H1220,2)</f>
        <v>0</v>
      </c>
      <c r="K1220" s="196" t="s">
        <v>170</v>
      </c>
      <c r="L1220" s="41"/>
      <c r="M1220" s="201" t="s">
        <v>20</v>
      </c>
      <c r="N1220" s="202" t="s">
        <v>44</v>
      </c>
      <c r="O1220" s="66"/>
      <c r="P1220" s="203">
        <f>O1220*H1220</f>
        <v>0</v>
      </c>
      <c r="Q1220" s="203">
        <v>3.0000000000000001E-5</v>
      </c>
      <c r="R1220" s="203">
        <f>Q1220*H1220</f>
        <v>1.5E-3</v>
      </c>
      <c r="S1220" s="203">
        <v>0</v>
      </c>
      <c r="T1220" s="204">
        <f>S1220*H1220</f>
        <v>0</v>
      </c>
      <c r="U1220" s="36"/>
      <c r="V1220" s="36"/>
      <c r="W1220" s="36"/>
      <c r="X1220" s="36"/>
      <c r="Y1220" s="36"/>
      <c r="Z1220" s="36"/>
      <c r="AA1220" s="36"/>
      <c r="AB1220" s="36"/>
      <c r="AC1220" s="36"/>
      <c r="AD1220" s="36"/>
      <c r="AE1220" s="36"/>
      <c r="AR1220" s="205" t="s">
        <v>275</v>
      </c>
      <c r="AT1220" s="205" t="s">
        <v>166</v>
      </c>
      <c r="AU1220" s="205" t="s">
        <v>82</v>
      </c>
      <c r="AY1220" s="19" t="s">
        <v>163</v>
      </c>
      <c r="BE1220" s="206">
        <f>IF(N1220="základní",J1220,0)</f>
        <v>0</v>
      </c>
      <c r="BF1220" s="206">
        <f>IF(N1220="snížená",J1220,0)</f>
        <v>0</v>
      </c>
      <c r="BG1220" s="206">
        <f>IF(N1220="zákl. přenesená",J1220,0)</f>
        <v>0</v>
      </c>
      <c r="BH1220" s="206">
        <f>IF(N1220="sníž. přenesená",J1220,0)</f>
        <v>0</v>
      </c>
      <c r="BI1220" s="206">
        <f>IF(N1220="nulová",J1220,0)</f>
        <v>0</v>
      </c>
      <c r="BJ1220" s="19" t="s">
        <v>80</v>
      </c>
      <c r="BK1220" s="206">
        <f>ROUND(I1220*H1220,2)</f>
        <v>0</v>
      </c>
      <c r="BL1220" s="19" t="s">
        <v>275</v>
      </c>
      <c r="BM1220" s="205" t="s">
        <v>1545</v>
      </c>
    </row>
    <row r="1221" spans="1:65" s="2" customFormat="1" ht="48.75">
      <c r="A1221" s="36"/>
      <c r="B1221" s="37"/>
      <c r="C1221" s="38"/>
      <c r="D1221" s="209" t="s">
        <v>187</v>
      </c>
      <c r="E1221" s="38"/>
      <c r="F1221" s="240" t="s">
        <v>1546</v>
      </c>
      <c r="G1221" s="38"/>
      <c r="H1221" s="38"/>
      <c r="I1221" s="117"/>
      <c r="J1221" s="38"/>
      <c r="K1221" s="38"/>
      <c r="L1221" s="41"/>
      <c r="M1221" s="241"/>
      <c r="N1221" s="242"/>
      <c r="O1221" s="66"/>
      <c r="P1221" s="66"/>
      <c r="Q1221" s="66"/>
      <c r="R1221" s="66"/>
      <c r="S1221" s="66"/>
      <c r="T1221" s="67"/>
      <c r="U1221" s="36"/>
      <c r="V1221" s="36"/>
      <c r="W1221" s="36"/>
      <c r="X1221" s="36"/>
      <c r="Y1221" s="36"/>
      <c r="Z1221" s="36"/>
      <c r="AA1221" s="36"/>
      <c r="AB1221" s="36"/>
      <c r="AC1221" s="36"/>
      <c r="AD1221" s="36"/>
      <c r="AE1221" s="36"/>
      <c r="AT1221" s="19" t="s">
        <v>187</v>
      </c>
      <c r="AU1221" s="19" t="s">
        <v>82</v>
      </c>
    </row>
    <row r="1222" spans="1:65" s="2" customFormat="1" ht="14.45" customHeight="1">
      <c r="A1222" s="36"/>
      <c r="B1222" s="37"/>
      <c r="C1222" s="194" t="s">
        <v>1547</v>
      </c>
      <c r="D1222" s="194" t="s">
        <v>166</v>
      </c>
      <c r="E1222" s="195" t="s">
        <v>1548</v>
      </c>
      <c r="F1222" s="196" t="s">
        <v>1549</v>
      </c>
      <c r="G1222" s="197" t="s">
        <v>194</v>
      </c>
      <c r="H1222" s="198">
        <v>100</v>
      </c>
      <c r="I1222" s="199"/>
      <c r="J1222" s="200">
        <f>ROUND(I1222*H1222,2)</f>
        <v>0</v>
      </c>
      <c r="K1222" s="196" t="s">
        <v>170</v>
      </c>
      <c r="L1222" s="41"/>
      <c r="M1222" s="201" t="s">
        <v>20</v>
      </c>
      <c r="N1222" s="202" t="s">
        <v>44</v>
      </c>
      <c r="O1222" s="66"/>
      <c r="P1222" s="203">
        <f>O1222*H1222</f>
        <v>0</v>
      </c>
      <c r="Q1222" s="203">
        <v>0</v>
      </c>
      <c r="R1222" s="203">
        <f>Q1222*H1222</f>
        <v>0</v>
      </c>
      <c r="S1222" s="203">
        <v>0</v>
      </c>
      <c r="T1222" s="204">
        <f>S1222*H1222</f>
        <v>0</v>
      </c>
      <c r="U1222" s="36"/>
      <c r="V1222" s="36"/>
      <c r="W1222" s="36"/>
      <c r="X1222" s="36"/>
      <c r="Y1222" s="36"/>
      <c r="Z1222" s="36"/>
      <c r="AA1222" s="36"/>
      <c r="AB1222" s="36"/>
      <c r="AC1222" s="36"/>
      <c r="AD1222" s="36"/>
      <c r="AE1222" s="36"/>
      <c r="AR1222" s="205" t="s">
        <v>275</v>
      </c>
      <c r="AT1222" s="205" t="s">
        <v>166</v>
      </c>
      <c r="AU1222" s="205" t="s">
        <v>82</v>
      </c>
      <c r="AY1222" s="19" t="s">
        <v>163</v>
      </c>
      <c r="BE1222" s="206">
        <f>IF(N1222="základní",J1222,0)</f>
        <v>0</v>
      </c>
      <c r="BF1222" s="206">
        <f>IF(N1222="snížená",J1222,0)</f>
        <v>0</v>
      </c>
      <c r="BG1222" s="206">
        <f>IF(N1222="zákl. přenesená",J1222,0)</f>
        <v>0</v>
      </c>
      <c r="BH1222" s="206">
        <f>IF(N1222="sníž. přenesená",J1222,0)</f>
        <v>0</v>
      </c>
      <c r="BI1222" s="206">
        <f>IF(N1222="nulová",J1222,0)</f>
        <v>0</v>
      </c>
      <c r="BJ1222" s="19" t="s">
        <v>80</v>
      </c>
      <c r="BK1222" s="206">
        <f>ROUND(I1222*H1222,2)</f>
        <v>0</v>
      </c>
      <c r="BL1222" s="19" t="s">
        <v>275</v>
      </c>
      <c r="BM1222" s="205" t="s">
        <v>1550</v>
      </c>
    </row>
    <row r="1223" spans="1:65" s="2" customFormat="1" ht="48.75">
      <c r="A1223" s="36"/>
      <c r="B1223" s="37"/>
      <c r="C1223" s="38"/>
      <c r="D1223" s="209" t="s">
        <v>187</v>
      </c>
      <c r="E1223" s="38"/>
      <c r="F1223" s="240" t="s">
        <v>1546</v>
      </c>
      <c r="G1223" s="38"/>
      <c r="H1223" s="38"/>
      <c r="I1223" s="117"/>
      <c r="J1223" s="38"/>
      <c r="K1223" s="38"/>
      <c r="L1223" s="41"/>
      <c r="M1223" s="241"/>
      <c r="N1223" s="242"/>
      <c r="O1223" s="66"/>
      <c r="P1223" s="66"/>
      <c r="Q1223" s="66"/>
      <c r="R1223" s="66"/>
      <c r="S1223" s="66"/>
      <c r="T1223" s="67"/>
      <c r="U1223" s="36"/>
      <c r="V1223" s="36"/>
      <c r="W1223" s="36"/>
      <c r="X1223" s="36"/>
      <c r="Y1223" s="36"/>
      <c r="Z1223" s="36"/>
      <c r="AA1223" s="36"/>
      <c r="AB1223" s="36"/>
      <c r="AC1223" s="36"/>
      <c r="AD1223" s="36"/>
      <c r="AE1223" s="36"/>
      <c r="AT1223" s="19" t="s">
        <v>187</v>
      </c>
      <c r="AU1223" s="19" t="s">
        <v>82</v>
      </c>
    </row>
    <row r="1224" spans="1:65" s="2" customFormat="1" ht="14.45" customHeight="1">
      <c r="A1224" s="36"/>
      <c r="B1224" s="37"/>
      <c r="C1224" s="194" t="s">
        <v>1551</v>
      </c>
      <c r="D1224" s="194" t="s">
        <v>166</v>
      </c>
      <c r="E1224" s="195" t="s">
        <v>1552</v>
      </c>
      <c r="F1224" s="196" t="s">
        <v>1553</v>
      </c>
      <c r="G1224" s="197" t="s">
        <v>185</v>
      </c>
      <c r="H1224" s="198">
        <v>24.5</v>
      </c>
      <c r="I1224" s="199"/>
      <c r="J1224" s="200">
        <f>ROUND(I1224*H1224,2)</f>
        <v>0</v>
      </c>
      <c r="K1224" s="196" t="s">
        <v>170</v>
      </c>
      <c r="L1224" s="41"/>
      <c r="M1224" s="201" t="s">
        <v>20</v>
      </c>
      <c r="N1224" s="202" t="s">
        <v>44</v>
      </c>
      <c r="O1224" s="66"/>
      <c r="P1224" s="203">
        <f>O1224*H1224</f>
        <v>0</v>
      </c>
      <c r="Q1224" s="203">
        <v>0</v>
      </c>
      <c r="R1224" s="203">
        <f>Q1224*H1224</f>
        <v>0</v>
      </c>
      <c r="S1224" s="203">
        <v>0</v>
      </c>
      <c r="T1224" s="204">
        <f>S1224*H1224</f>
        <v>0</v>
      </c>
      <c r="U1224" s="36"/>
      <c r="V1224" s="36"/>
      <c r="W1224" s="36"/>
      <c r="X1224" s="36"/>
      <c r="Y1224" s="36"/>
      <c r="Z1224" s="36"/>
      <c r="AA1224" s="36"/>
      <c r="AB1224" s="36"/>
      <c r="AC1224" s="36"/>
      <c r="AD1224" s="36"/>
      <c r="AE1224" s="36"/>
      <c r="AR1224" s="205" t="s">
        <v>275</v>
      </c>
      <c r="AT1224" s="205" t="s">
        <v>166</v>
      </c>
      <c r="AU1224" s="205" t="s">
        <v>82</v>
      </c>
      <c r="AY1224" s="19" t="s">
        <v>163</v>
      </c>
      <c r="BE1224" s="206">
        <f>IF(N1224="základní",J1224,0)</f>
        <v>0</v>
      </c>
      <c r="BF1224" s="206">
        <f>IF(N1224="snížená",J1224,0)</f>
        <v>0</v>
      </c>
      <c r="BG1224" s="206">
        <f>IF(N1224="zákl. přenesená",J1224,0)</f>
        <v>0</v>
      </c>
      <c r="BH1224" s="206">
        <f>IF(N1224="sníž. přenesená",J1224,0)</f>
        <v>0</v>
      </c>
      <c r="BI1224" s="206">
        <f>IF(N1224="nulová",J1224,0)</f>
        <v>0</v>
      </c>
      <c r="BJ1224" s="19" t="s">
        <v>80</v>
      </c>
      <c r="BK1224" s="206">
        <f>ROUND(I1224*H1224,2)</f>
        <v>0</v>
      </c>
      <c r="BL1224" s="19" t="s">
        <v>275</v>
      </c>
      <c r="BM1224" s="205" t="s">
        <v>1554</v>
      </c>
    </row>
    <row r="1225" spans="1:65" s="2" customFormat="1" ht="48.75">
      <c r="A1225" s="36"/>
      <c r="B1225" s="37"/>
      <c r="C1225" s="38"/>
      <c r="D1225" s="209" t="s">
        <v>187</v>
      </c>
      <c r="E1225" s="38"/>
      <c r="F1225" s="240" t="s">
        <v>1546</v>
      </c>
      <c r="G1225" s="38"/>
      <c r="H1225" s="38"/>
      <c r="I1225" s="117"/>
      <c r="J1225" s="38"/>
      <c r="K1225" s="38"/>
      <c r="L1225" s="41"/>
      <c r="M1225" s="241"/>
      <c r="N1225" s="242"/>
      <c r="O1225" s="66"/>
      <c r="P1225" s="66"/>
      <c r="Q1225" s="66"/>
      <c r="R1225" s="66"/>
      <c r="S1225" s="66"/>
      <c r="T1225" s="67"/>
      <c r="U1225" s="36"/>
      <c r="V1225" s="36"/>
      <c r="W1225" s="36"/>
      <c r="X1225" s="36"/>
      <c r="Y1225" s="36"/>
      <c r="Z1225" s="36"/>
      <c r="AA1225" s="36"/>
      <c r="AB1225" s="36"/>
      <c r="AC1225" s="36"/>
      <c r="AD1225" s="36"/>
      <c r="AE1225" s="36"/>
      <c r="AT1225" s="19" t="s">
        <v>187</v>
      </c>
      <c r="AU1225" s="19" t="s">
        <v>82</v>
      </c>
    </row>
    <row r="1226" spans="1:65" s="13" customFormat="1" ht="11.25">
      <c r="B1226" s="207"/>
      <c r="C1226" s="208"/>
      <c r="D1226" s="209" t="s">
        <v>173</v>
      </c>
      <c r="E1226" s="210" t="s">
        <v>20</v>
      </c>
      <c r="F1226" s="211" t="s">
        <v>252</v>
      </c>
      <c r="G1226" s="208"/>
      <c r="H1226" s="210" t="s">
        <v>20</v>
      </c>
      <c r="I1226" s="212"/>
      <c r="J1226" s="208"/>
      <c r="K1226" s="208"/>
      <c r="L1226" s="213"/>
      <c r="M1226" s="214"/>
      <c r="N1226" s="215"/>
      <c r="O1226" s="215"/>
      <c r="P1226" s="215"/>
      <c r="Q1226" s="215"/>
      <c r="R1226" s="215"/>
      <c r="S1226" s="215"/>
      <c r="T1226" s="216"/>
      <c r="AT1226" s="217" t="s">
        <v>173</v>
      </c>
      <c r="AU1226" s="217" t="s">
        <v>82</v>
      </c>
      <c r="AV1226" s="13" t="s">
        <v>80</v>
      </c>
      <c r="AW1226" s="13" t="s">
        <v>34</v>
      </c>
      <c r="AX1226" s="13" t="s">
        <v>73</v>
      </c>
      <c r="AY1226" s="217" t="s">
        <v>163</v>
      </c>
    </row>
    <row r="1227" spans="1:65" s="13" customFormat="1" ht="11.25">
      <c r="B1227" s="207"/>
      <c r="C1227" s="208"/>
      <c r="D1227" s="209" t="s">
        <v>173</v>
      </c>
      <c r="E1227" s="210" t="s">
        <v>20</v>
      </c>
      <c r="F1227" s="211" t="s">
        <v>532</v>
      </c>
      <c r="G1227" s="208"/>
      <c r="H1227" s="210" t="s">
        <v>20</v>
      </c>
      <c r="I1227" s="212"/>
      <c r="J1227" s="208"/>
      <c r="K1227" s="208"/>
      <c r="L1227" s="213"/>
      <c r="M1227" s="214"/>
      <c r="N1227" s="215"/>
      <c r="O1227" s="215"/>
      <c r="P1227" s="215"/>
      <c r="Q1227" s="215"/>
      <c r="R1227" s="215"/>
      <c r="S1227" s="215"/>
      <c r="T1227" s="216"/>
      <c r="AT1227" s="217" t="s">
        <v>173</v>
      </c>
      <c r="AU1227" s="217" t="s">
        <v>82</v>
      </c>
      <c r="AV1227" s="13" t="s">
        <v>80</v>
      </c>
      <c r="AW1227" s="13" t="s">
        <v>34</v>
      </c>
      <c r="AX1227" s="13" t="s">
        <v>73</v>
      </c>
      <c r="AY1227" s="217" t="s">
        <v>163</v>
      </c>
    </row>
    <row r="1228" spans="1:65" s="14" customFormat="1" ht="11.25">
      <c r="B1228" s="218"/>
      <c r="C1228" s="219"/>
      <c r="D1228" s="209" t="s">
        <v>173</v>
      </c>
      <c r="E1228" s="220" t="s">
        <v>20</v>
      </c>
      <c r="F1228" s="221" t="s">
        <v>533</v>
      </c>
      <c r="G1228" s="219"/>
      <c r="H1228" s="222">
        <v>24.5</v>
      </c>
      <c r="I1228" s="223"/>
      <c r="J1228" s="219"/>
      <c r="K1228" s="219"/>
      <c r="L1228" s="224"/>
      <c r="M1228" s="225"/>
      <c r="N1228" s="226"/>
      <c r="O1228" s="226"/>
      <c r="P1228" s="226"/>
      <c r="Q1228" s="226"/>
      <c r="R1228" s="226"/>
      <c r="S1228" s="226"/>
      <c r="T1228" s="227"/>
      <c r="AT1228" s="228" t="s">
        <v>173</v>
      </c>
      <c r="AU1228" s="228" t="s">
        <v>82</v>
      </c>
      <c r="AV1228" s="14" t="s">
        <v>82</v>
      </c>
      <c r="AW1228" s="14" t="s">
        <v>34</v>
      </c>
      <c r="AX1228" s="14" t="s">
        <v>73</v>
      </c>
      <c r="AY1228" s="228" t="s">
        <v>163</v>
      </c>
    </row>
    <row r="1229" spans="1:65" s="15" customFormat="1" ht="11.25">
      <c r="B1229" s="229"/>
      <c r="C1229" s="230"/>
      <c r="D1229" s="209" t="s">
        <v>173</v>
      </c>
      <c r="E1229" s="231" t="s">
        <v>20</v>
      </c>
      <c r="F1229" s="232" t="s">
        <v>178</v>
      </c>
      <c r="G1229" s="230"/>
      <c r="H1229" s="233">
        <v>24.5</v>
      </c>
      <c r="I1229" s="234"/>
      <c r="J1229" s="230"/>
      <c r="K1229" s="230"/>
      <c r="L1229" s="235"/>
      <c r="M1229" s="236"/>
      <c r="N1229" s="237"/>
      <c r="O1229" s="237"/>
      <c r="P1229" s="237"/>
      <c r="Q1229" s="237"/>
      <c r="R1229" s="237"/>
      <c r="S1229" s="237"/>
      <c r="T1229" s="238"/>
      <c r="AT1229" s="239" t="s">
        <v>173</v>
      </c>
      <c r="AU1229" s="239" t="s">
        <v>82</v>
      </c>
      <c r="AV1229" s="15" t="s">
        <v>171</v>
      </c>
      <c r="AW1229" s="15" t="s">
        <v>34</v>
      </c>
      <c r="AX1229" s="15" t="s">
        <v>80</v>
      </c>
      <c r="AY1229" s="239" t="s">
        <v>163</v>
      </c>
    </row>
    <row r="1230" spans="1:65" s="2" customFormat="1" ht="21.75" customHeight="1">
      <c r="A1230" s="36"/>
      <c r="B1230" s="37"/>
      <c r="C1230" s="194" t="s">
        <v>1555</v>
      </c>
      <c r="D1230" s="194" t="s">
        <v>166</v>
      </c>
      <c r="E1230" s="195" t="s">
        <v>1556</v>
      </c>
      <c r="F1230" s="196" t="s">
        <v>1557</v>
      </c>
      <c r="G1230" s="197" t="s">
        <v>185</v>
      </c>
      <c r="H1230" s="198">
        <v>24.5</v>
      </c>
      <c r="I1230" s="199"/>
      <c r="J1230" s="200">
        <f>ROUND(I1230*H1230,2)</f>
        <v>0</v>
      </c>
      <c r="K1230" s="196" t="s">
        <v>170</v>
      </c>
      <c r="L1230" s="41"/>
      <c r="M1230" s="201" t="s">
        <v>20</v>
      </c>
      <c r="N1230" s="202" t="s">
        <v>44</v>
      </c>
      <c r="O1230" s="66"/>
      <c r="P1230" s="203">
        <f>O1230*H1230</f>
        <v>0</v>
      </c>
      <c r="Q1230" s="203">
        <v>4.5000000000000003E-5</v>
      </c>
      <c r="R1230" s="203">
        <f>Q1230*H1230</f>
        <v>1.1025E-3</v>
      </c>
      <c r="S1230" s="203">
        <v>0</v>
      </c>
      <c r="T1230" s="204">
        <f>S1230*H1230</f>
        <v>0</v>
      </c>
      <c r="U1230" s="36"/>
      <c r="V1230" s="36"/>
      <c r="W1230" s="36"/>
      <c r="X1230" s="36"/>
      <c r="Y1230" s="36"/>
      <c r="Z1230" s="36"/>
      <c r="AA1230" s="36"/>
      <c r="AB1230" s="36"/>
      <c r="AC1230" s="36"/>
      <c r="AD1230" s="36"/>
      <c r="AE1230" s="36"/>
      <c r="AR1230" s="205" t="s">
        <v>275</v>
      </c>
      <c r="AT1230" s="205" t="s">
        <v>166</v>
      </c>
      <c r="AU1230" s="205" t="s">
        <v>82</v>
      </c>
      <c r="AY1230" s="19" t="s">
        <v>163</v>
      </c>
      <c r="BE1230" s="206">
        <f>IF(N1230="základní",J1230,0)</f>
        <v>0</v>
      </c>
      <c r="BF1230" s="206">
        <f>IF(N1230="snížená",J1230,0)</f>
        <v>0</v>
      </c>
      <c r="BG1230" s="206">
        <f>IF(N1230="zákl. přenesená",J1230,0)</f>
        <v>0</v>
      </c>
      <c r="BH1230" s="206">
        <f>IF(N1230="sníž. přenesená",J1230,0)</f>
        <v>0</v>
      </c>
      <c r="BI1230" s="206">
        <f>IF(N1230="nulová",J1230,0)</f>
        <v>0</v>
      </c>
      <c r="BJ1230" s="19" t="s">
        <v>80</v>
      </c>
      <c r="BK1230" s="206">
        <f>ROUND(I1230*H1230,2)</f>
        <v>0</v>
      </c>
      <c r="BL1230" s="19" t="s">
        <v>275</v>
      </c>
      <c r="BM1230" s="205" t="s">
        <v>1558</v>
      </c>
    </row>
    <row r="1231" spans="1:65" s="2" customFormat="1" ht="31.5" customHeight="1">
      <c r="A1231" s="36"/>
      <c r="B1231" s="37"/>
      <c r="C1231" s="194" t="s">
        <v>1559</v>
      </c>
      <c r="D1231" s="194" t="s">
        <v>166</v>
      </c>
      <c r="E1231" s="195" t="s">
        <v>1560</v>
      </c>
      <c r="F1231" s="196" t="s">
        <v>1561</v>
      </c>
      <c r="G1231" s="197" t="s">
        <v>207</v>
      </c>
      <c r="H1231" s="198">
        <v>0.67100000000000004</v>
      </c>
      <c r="I1231" s="199"/>
      <c r="J1231" s="200">
        <f>ROUND(I1231*H1231,2)</f>
        <v>0</v>
      </c>
      <c r="K1231" s="196" t="s">
        <v>170</v>
      </c>
      <c r="L1231" s="41"/>
      <c r="M1231" s="201" t="s">
        <v>20</v>
      </c>
      <c r="N1231" s="202" t="s">
        <v>44</v>
      </c>
      <c r="O1231" s="66"/>
      <c r="P1231" s="203">
        <f>O1231*H1231</f>
        <v>0</v>
      </c>
      <c r="Q1231" s="203">
        <v>0</v>
      </c>
      <c r="R1231" s="203">
        <f>Q1231*H1231</f>
        <v>0</v>
      </c>
      <c r="S1231" s="203">
        <v>0</v>
      </c>
      <c r="T1231" s="204">
        <f>S1231*H1231</f>
        <v>0</v>
      </c>
      <c r="U1231" s="36"/>
      <c r="V1231" s="36"/>
      <c r="W1231" s="36"/>
      <c r="X1231" s="36"/>
      <c r="Y1231" s="36"/>
      <c r="Z1231" s="36"/>
      <c r="AA1231" s="36"/>
      <c r="AB1231" s="36"/>
      <c r="AC1231" s="36"/>
      <c r="AD1231" s="36"/>
      <c r="AE1231" s="36"/>
      <c r="AR1231" s="205" t="s">
        <v>275</v>
      </c>
      <c r="AT1231" s="205" t="s">
        <v>166</v>
      </c>
      <c r="AU1231" s="205" t="s">
        <v>82</v>
      </c>
      <c r="AY1231" s="19" t="s">
        <v>163</v>
      </c>
      <c r="BE1231" s="206">
        <f>IF(N1231="základní",J1231,0)</f>
        <v>0</v>
      </c>
      <c r="BF1231" s="206">
        <f>IF(N1231="snížená",J1231,0)</f>
        <v>0</v>
      </c>
      <c r="BG1231" s="206">
        <f>IF(N1231="zákl. přenesená",J1231,0)</f>
        <v>0</v>
      </c>
      <c r="BH1231" s="206">
        <f>IF(N1231="sníž. přenesená",J1231,0)</f>
        <v>0</v>
      </c>
      <c r="BI1231" s="206">
        <f>IF(N1231="nulová",J1231,0)</f>
        <v>0</v>
      </c>
      <c r="BJ1231" s="19" t="s">
        <v>80</v>
      </c>
      <c r="BK1231" s="206">
        <f>ROUND(I1231*H1231,2)</f>
        <v>0</v>
      </c>
      <c r="BL1231" s="19" t="s">
        <v>275</v>
      </c>
      <c r="BM1231" s="205" t="s">
        <v>1562</v>
      </c>
    </row>
    <row r="1232" spans="1:65" s="2" customFormat="1" ht="87.75">
      <c r="A1232" s="36"/>
      <c r="B1232" s="37"/>
      <c r="C1232" s="38"/>
      <c r="D1232" s="209" t="s">
        <v>187</v>
      </c>
      <c r="E1232" s="38"/>
      <c r="F1232" s="240" t="s">
        <v>871</v>
      </c>
      <c r="G1232" s="38"/>
      <c r="H1232" s="38"/>
      <c r="I1232" s="117"/>
      <c r="J1232" s="38"/>
      <c r="K1232" s="38"/>
      <c r="L1232" s="41"/>
      <c r="M1232" s="241"/>
      <c r="N1232" s="242"/>
      <c r="O1232" s="66"/>
      <c r="P1232" s="66"/>
      <c r="Q1232" s="66"/>
      <c r="R1232" s="66"/>
      <c r="S1232" s="66"/>
      <c r="T1232" s="67"/>
      <c r="U1232" s="36"/>
      <c r="V1232" s="36"/>
      <c r="W1232" s="36"/>
      <c r="X1232" s="36"/>
      <c r="Y1232" s="36"/>
      <c r="Z1232" s="36"/>
      <c r="AA1232" s="36"/>
      <c r="AB1232" s="36"/>
      <c r="AC1232" s="36"/>
      <c r="AD1232" s="36"/>
      <c r="AE1232" s="36"/>
      <c r="AT1232" s="19" t="s">
        <v>187</v>
      </c>
      <c r="AU1232" s="19" t="s">
        <v>82</v>
      </c>
    </row>
    <row r="1233" spans="1:65" s="12" customFormat="1" ht="22.9" customHeight="1">
      <c r="B1233" s="178"/>
      <c r="C1233" s="179"/>
      <c r="D1233" s="180" t="s">
        <v>72</v>
      </c>
      <c r="E1233" s="192" t="s">
        <v>1563</v>
      </c>
      <c r="F1233" s="192" t="s">
        <v>1564</v>
      </c>
      <c r="G1233" s="179"/>
      <c r="H1233" s="179"/>
      <c r="I1233" s="182"/>
      <c r="J1233" s="193">
        <f>BK1233</f>
        <v>0</v>
      </c>
      <c r="K1233" s="179"/>
      <c r="L1233" s="184"/>
      <c r="M1233" s="185"/>
      <c r="N1233" s="186"/>
      <c r="O1233" s="186"/>
      <c r="P1233" s="187">
        <f>SUM(P1234:P1429)</f>
        <v>0</v>
      </c>
      <c r="Q1233" s="186"/>
      <c r="R1233" s="187">
        <f>SUM(R1234:R1429)</f>
        <v>6.9125489495819998</v>
      </c>
      <c r="S1233" s="186"/>
      <c r="T1233" s="188">
        <f>SUM(T1234:T1429)</f>
        <v>3.55986</v>
      </c>
      <c r="AR1233" s="189" t="s">
        <v>82</v>
      </c>
      <c r="AT1233" s="190" t="s">
        <v>72</v>
      </c>
      <c r="AU1233" s="190" t="s">
        <v>80</v>
      </c>
      <c r="AY1233" s="189" t="s">
        <v>163</v>
      </c>
      <c r="BK1233" s="191">
        <f>SUM(BK1234:BK1429)</f>
        <v>0</v>
      </c>
    </row>
    <row r="1234" spans="1:65" s="2" customFormat="1" ht="14.45" customHeight="1">
      <c r="A1234" s="36"/>
      <c r="B1234" s="37"/>
      <c r="C1234" s="194" t="s">
        <v>1565</v>
      </c>
      <c r="D1234" s="194" t="s">
        <v>166</v>
      </c>
      <c r="E1234" s="195" t="s">
        <v>1566</v>
      </c>
      <c r="F1234" s="196" t="s">
        <v>1567</v>
      </c>
      <c r="G1234" s="197" t="s">
        <v>185</v>
      </c>
      <c r="H1234" s="198">
        <v>989.98400000000004</v>
      </c>
      <c r="I1234" s="199"/>
      <c r="J1234" s="200">
        <f>ROUND(I1234*H1234,2)</f>
        <v>0</v>
      </c>
      <c r="K1234" s="196" t="s">
        <v>170</v>
      </c>
      <c r="L1234" s="41"/>
      <c r="M1234" s="201" t="s">
        <v>20</v>
      </c>
      <c r="N1234" s="202" t="s">
        <v>44</v>
      </c>
      <c r="O1234" s="66"/>
      <c r="P1234" s="203">
        <f>O1234*H1234</f>
        <v>0</v>
      </c>
      <c r="Q1234" s="203">
        <v>4.4799999999999999E-7</v>
      </c>
      <c r="R1234" s="203">
        <f>Q1234*H1234</f>
        <v>4.43512832E-4</v>
      </c>
      <c r="S1234" s="203">
        <v>0</v>
      </c>
      <c r="T1234" s="204">
        <f>S1234*H1234</f>
        <v>0</v>
      </c>
      <c r="U1234" s="36"/>
      <c r="V1234" s="36"/>
      <c r="W1234" s="36"/>
      <c r="X1234" s="36"/>
      <c r="Y1234" s="36"/>
      <c r="Z1234" s="36"/>
      <c r="AA1234" s="36"/>
      <c r="AB1234" s="36"/>
      <c r="AC1234" s="36"/>
      <c r="AD1234" s="36"/>
      <c r="AE1234" s="36"/>
      <c r="AR1234" s="205" t="s">
        <v>275</v>
      </c>
      <c r="AT1234" s="205" t="s">
        <v>166</v>
      </c>
      <c r="AU1234" s="205" t="s">
        <v>82</v>
      </c>
      <c r="AY1234" s="19" t="s">
        <v>163</v>
      </c>
      <c r="BE1234" s="206">
        <f>IF(N1234="základní",J1234,0)</f>
        <v>0</v>
      </c>
      <c r="BF1234" s="206">
        <f>IF(N1234="snížená",J1234,0)</f>
        <v>0</v>
      </c>
      <c r="BG1234" s="206">
        <f>IF(N1234="zákl. přenesená",J1234,0)</f>
        <v>0</v>
      </c>
      <c r="BH1234" s="206">
        <f>IF(N1234="sníž. přenesená",J1234,0)</f>
        <v>0</v>
      </c>
      <c r="BI1234" s="206">
        <f>IF(N1234="nulová",J1234,0)</f>
        <v>0</v>
      </c>
      <c r="BJ1234" s="19" t="s">
        <v>80</v>
      </c>
      <c r="BK1234" s="206">
        <f>ROUND(I1234*H1234,2)</f>
        <v>0</v>
      </c>
      <c r="BL1234" s="19" t="s">
        <v>275</v>
      </c>
      <c r="BM1234" s="205" t="s">
        <v>1568</v>
      </c>
    </row>
    <row r="1235" spans="1:65" s="2" customFormat="1" ht="58.5">
      <c r="A1235" s="36"/>
      <c r="B1235" s="37"/>
      <c r="C1235" s="38"/>
      <c r="D1235" s="209" t="s">
        <v>187</v>
      </c>
      <c r="E1235" s="38"/>
      <c r="F1235" s="240" t="s">
        <v>1569</v>
      </c>
      <c r="G1235" s="38"/>
      <c r="H1235" s="38"/>
      <c r="I1235" s="117"/>
      <c r="J1235" s="38"/>
      <c r="K1235" s="38"/>
      <c r="L1235" s="41"/>
      <c r="M1235" s="241"/>
      <c r="N1235" s="242"/>
      <c r="O1235" s="66"/>
      <c r="P1235" s="66"/>
      <c r="Q1235" s="66"/>
      <c r="R1235" s="66"/>
      <c r="S1235" s="66"/>
      <c r="T1235" s="67"/>
      <c r="U1235" s="36"/>
      <c r="V1235" s="36"/>
      <c r="W1235" s="36"/>
      <c r="X1235" s="36"/>
      <c r="Y1235" s="36"/>
      <c r="Z1235" s="36"/>
      <c r="AA1235" s="36"/>
      <c r="AB1235" s="36"/>
      <c r="AC1235" s="36"/>
      <c r="AD1235" s="36"/>
      <c r="AE1235" s="36"/>
      <c r="AT1235" s="19" t="s">
        <v>187</v>
      </c>
      <c r="AU1235" s="19" t="s">
        <v>82</v>
      </c>
    </row>
    <row r="1236" spans="1:65" s="13" customFormat="1" ht="11.25">
      <c r="B1236" s="207"/>
      <c r="C1236" s="208"/>
      <c r="D1236" s="209" t="s">
        <v>173</v>
      </c>
      <c r="E1236" s="210" t="s">
        <v>20</v>
      </c>
      <c r="F1236" s="211" t="s">
        <v>313</v>
      </c>
      <c r="G1236" s="208"/>
      <c r="H1236" s="210" t="s">
        <v>20</v>
      </c>
      <c r="I1236" s="212"/>
      <c r="J1236" s="208"/>
      <c r="K1236" s="208"/>
      <c r="L1236" s="213"/>
      <c r="M1236" s="214"/>
      <c r="N1236" s="215"/>
      <c r="O1236" s="215"/>
      <c r="P1236" s="215"/>
      <c r="Q1236" s="215"/>
      <c r="R1236" s="215"/>
      <c r="S1236" s="215"/>
      <c r="T1236" s="216"/>
      <c r="AT1236" s="217" t="s">
        <v>173</v>
      </c>
      <c r="AU1236" s="217" t="s">
        <v>82</v>
      </c>
      <c r="AV1236" s="13" t="s">
        <v>80</v>
      </c>
      <c r="AW1236" s="13" t="s">
        <v>34</v>
      </c>
      <c r="AX1236" s="13" t="s">
        <v>73</v>
      </c>
      <c r="AY1236" s="217" t="s">
        <v>163</v>
      </c>
    </row>
    <row r="1237" spans="1:65" s="14" customFormat="1" ht="11.25">
      <c r="B1237" s="218"/>
      <c r="C1237" s="219"/>
      <c r="D1237" s="209" t="s">
        <v>173</v>
      </c>
      <c r="E1237" s="220" t="s">
        <v>20</v>
      </c>
      <c r="F1237" s="221" t="s">
        <v>1570</v>
      </c>
      <c r="G1237" s="219"/>
      <c r="H1237" s="222">
        <v>379</v>
      </c>
      <c r="I1237" s="223"/>
      <c r="J1237" s="219"/>
      <c r="K1237" s="219"/>
      <c r="L1237" s="224"/>
      <c r="M1237" s="225"/>
      <c r="N1237" s="226"/>
      <c r="O1237" s="226"/>
      <c r="P1237" s="226"/>
      <c r="Q1237" s="226"/>
      <c r="R1237" s="226"/>
      <c r="S1237" s="226"/>
      <c r="T1237" s="227"/>
      <c r="AT1237" s="228" t="s">
        <v>173</v>
      </c>
      <c r="AU1237" s="228" t="s">
        <v>82</v>
      </c>
      <c r="AV1237" s="14" t="s">
        <v>82</v>
      </c>
      <c r="AW1237" s="14" t="s">
        <v>34</v>
      </c>
      <c r="AX1237" s="14" t="s">
        <v>73</v>
      </c>
      <c r="AY1237" s="228" t="s">
        <v>163</v>
      </c>
    </row>
    <row r="1238" spans="1:65" s="13" customFormat="1" ht="11.25">
      <c r="B1238" s="207"/>
      <c r="C1238" s="208"/>
      <c r="D1238" s="209" t="s">
        <v>173</v>
      </c>
      <c r="E1238" s="210" t="s">
        <v>20</v>
      </c>
      <c r="F1238" s="211" t="s">
        <v>361</v>
      </c>
      <c r="G1238" s="208"/>
      <c r="H1238" s="210" t="s">
        <v>20</v>
      </c>
      <c r="I1238" s="212"/>
      <c r="J1238" s="208"/>
      <c r="K1238" s="208"/>
      <c r="L1238" s="213"/>
      <c r="M1238" s="214"/>
      <c r="N1238" s="215"/>
      <c r="O1238" s="215"/>
      <c r="P1238" s="215"/>
      <c r="Q1238" s="215"/>
      <c r="R1238" s="215"/>
      <c r="S1238" s="215"/>
      <c r="T1238" s="216"/>
      <c r="AT1238" s="217" t="s">
        <v>173</v>
      </c>
      <c r="AU1238" s="217" t="s">
        <v>82</v>
      </c>
      <c r="AV1238" s="13" t="s">
        <v>80</v>
      </c>
      <c r="AW1238" s="13" t="s">
        <v>34</v>
      </c>
      <c r="AX1238" s="13" t="s">
        <v>73</v>
      </c>
      <c r="AY1238" s="217" t="s">
        <v>163</v>
      </c>
    </row>
    <row r="1239" spans="1:65" s="14" customFormat="1" ht="11.25">
      <c r="B1239" s="218"/>
      <c r="C1239" s="219"/>
      <c r="D1239" s="209" t="s">
        <v>173</v>
      </c>
      <c r="E1239" s="220" t="s">
        <v>20</v>
      </c>
      <c r="F1239" s="221" t="s">
        <v>1571</v>
      </c>
      <c r="G1239" s="219"/>
      <c r="H1239" s="222">
        <v>228.1</v>
      </c>
      <c r="I1239" s="223"/>
      <c r="J1239" s="219"/>
      <c r="K1239" s="219"/>
      <c r="L1239" s="224"/>
      <c r="M1239" s="225"/>
      <c r="N1239" s="226"/>
      <c r="O1239" s="226"/>
      <c r="P1239" s="226"/>
      <c r="Q1239" s="226"/>
      <c r="R1239" s="226"/>
      <c r="S1239" s="226"/>
      <c r="T1239" s="227"/>
      <c r="AT1239" s="228" t="s">
        <v>173</v>
      </c>
      <c r="AU1239" s="228" t="s">
        <v>82</v>
      </c>
      <c r="AV1239" s="14" t="s">
        <v>82</v>
      </c>
      <c r="AW1239" s="14" t="s">
        <v>34</v>
      </c>
      <c r="AX1239" s="14" t="s">
        <v>73</v>
      </c>
      <c r="AY1239" s="228" t="s">
        <v>163</v>
      </c>
    </row>
    <row r="1240" spans="1:65" s="13" customFormat="1" ht="11.25">
      <c r="B1240" s="207"/>
      <c r="C1240" s="208"/>
      <c r="D1240" s="209" t="s">
        <v>173</v>
      </c>
      <c r="E1240" s="210" t="s">
        <v>20</v>
      </c>
      <c r="F1240" s="211" t="s">
        <v>316</v>
      </c>
      <c r="G1240" s="208"/>
      <c r="H1240" s="210" t="s">
        <v>20</v>
      </c>
      <c r="I1240" s="212"/>
      <c r="J1240" s="208"/>
      <c r="K1240" s="208"/>
      <c r="L1240" s="213"/>
      <c r="M1240" s="214"/>
      <c r="N1240" s="215"/>
      <c r="O1240" s="215"/>
      <c r="P1240" s="215"/>
      <c r="Q1240" s="215"/>
      <c r="R1240" s="215"/>
      <c r="S1240" s="215"/>
      <c r="T1240" s="216"/>
      <c r="AT1240" s="217" t="s">
        <v>173</v>
      </c>
      <c r="AU1240" s="217" t="s">
        <v>82</v>
      </c>
      <c r="AV1240" s="13" t="s">
        <v>80</v>
      </c>
      <c r="AW1240" s="13" t="s">
        <v>34</v>
      </c>
      <c r="AX1240" s="13" t="s">
        <v>73</v>
      </c>
      <c r="AY1240" s="217" t="s">
        <v>163</v>
      </c>
    </row>
    <row r="1241" spans="1:65" s="14" customFormat="1" ht="11.25">
      <c r="B1241" s="218"/>
      <c r="C1241" s="219"/>
      <c r="D1241" s="209" t="s">
        <v>173</v>
      </c>
      <c r="E1241" s="220" t="s">
        <v>20</v>
      </c>
      <c r="F1241" s="221" t="s">
        <v>1572</v>
      </c>
      <c r="G1241" s="219"/>
      <c r="H1241" s="222">
        <v>307.45</v>
      </c>
      <c r="I1241" s="223"/>
      <c r="J1241" s="219"/>
      <c r="K1241" s="219"/>
      <c r="L1241" s="224"/>
      <c r="M1241" s="225"/>
      <c r="N1241" s="226"/>
      <c r="O1241" s="226"/>
      <c r="P1241" s="226"/>
      <c r="Q1241" s="226"/>
      <c r="R1241" s="226"/>
      <c r="S1241" s="226"/>
      <c r="T1241" s="227"/>
      <c r="AT1241" s="228" t="s">
        <v>173</v>
      </c>
      <c r="AU1241" s="228" t="s">
        <v>82</v>
      </c>
      <c r="AV1241" s="14" t="s">
        <v>82</v>
      </c>
      <c r="AW1241" s="14" t="s">
        <v>34</v>
      </c>
      <c r="AX1241" s="14" t="s">
        <v>73</v>
      </c>
      <c r="AY1241" s="228" t="s">
        <v>163</v>
      </c>
    </row>
    <row r="1242" spans="1:65" s="16" customFormat="1" ht="11.25">
      <c r="B1242" s="253"/>
      <c r="C1242" s="254"/>
      <c r="D1242" s="209" t="s">
        <v>173</v>
      </c>
      <c r="E1242" s="255" t="s">
        <v>20</v>
      </c>
      <c r="F1242" s="256" t="s">
        <v>407</v>
      </c>
      <c r="G1242" s="254"/>
      <c r="H1242" s="257">
        <v>914.55</v>
      </c>
      <c r="I1242" s="258"/>
      <c r="J1242" s="254"/>
      <c r="K1242" s="254"/>
      <c r="L1242" s="259"/>
      <c r="M1242" s="260"/>
      <c r="N1242" s="261"/>
      <c r="O1242" s="261"/>
      <c r="P1242" s="261"/>
      <c r="Q1242" s="261"/>
      <c r="R1242" s="261"/>
      <c r="S1242" s="261"/>
      <c r="T1242" s="262"/>
      <c r="AT1242" s="263" t="s">
        <v>173</v>
      </c>
      <c r="AU1242" s="263" t="s">
        <v>82</v>
      </c>
      <c r="AV1242" s="16" t="s">
        <v>164</v>
      </c>
      <c r="AW1242" s="16" t="s">
        <v>34</v>
      </c>
      <c r="AX1242" s="16" t="s">
        <v>73</v>
      </c>
      <c r="AY1242" s="263" t="s">
        <v>163</v>
      </c>
    </row>
    <row r="1243" spans="1:65" s="13" customFormat="1" ht="11.25">
      <c r="B1243" s="207"/>
      <c r="C1243" s="208"/>
      <c r="D1243" s="209" t="s">
        <v>173</v>
      </c>
      <c r="E1243" s="210" t="s">
        <v>20</v>
      </c>
      <c r="F1243" s="211" t="s">
        <v>994</v>
      </c>
      <c r="G1243" s="208"/>
      <c r="H1243" s="210" t="s">
        <v>20</v>
      </c>
      <c r="I1243" s="212"/>
      <c r="J1243" s="208"/>
      <c r="K1243" s="208"/>
      <c r="L1243" s="213"/>
      <c r="M1243" s="214"/>
      <c r="N1243" s="215"/>
      <c r="O1243" s="215"/>
      <c r="P1243" s="215"/>
      <c r="Q1243" s="215"/>
      <c r="R1243" s="215"/>
      <c r="S1243" s="215"/>
      <c r="T1243" s="216"/>
      <c r="AT1243" s="217" t="s">
        <v>173</v>
      </c>
      <c r="AU1243" s="217" t="s">
        <v>82</v>
      </c>
      <c r="AV1243" s="13" t="s">
        <v>80</v>
      </c>
      <c r="AW1243" s="13" t="s">
        <v>34</v>
      </c>
      <c r="AX1243" s="13" t="s">
        <v>73</v>
      </c>
      <c r="AY1243" s="217" t="s">
        <v>163</v>
      </c>
    </row>
    <row r="1244" spans="1:65" s="14" customFormat="1" ht="11.25">
      <c r="B1244" s="218"/>
      <c r="C1244" s="219"/>
      <c r="D1244" s="209" t="s">
        <v>173</v>
      </c>
      <c r="E1244" s="220" t="s">
        <v>20</v>
      </c>
      <c r="F1244" s="221" t="s">
        <v>995</v>
      </c>
      <c r="G1244" s="219"/>
      <c r="H1244" s="222">
        <v>15.84</v>
      </c>
      <c r="I1244" s="223"/>
      <c r="J1244" s="219"/>
      <c r="K1244" s="219"/>
      <c r="L1244" s="224"/>
      <c r="M1244" s="225"/>
      <c r="N1244" s="226"/>
      <c r="O1244" s="226"/>
      <c r="P1244" s="226"/>
      <c r="Q1244" s="226"/>
      <c r="R1244" s="226"/>
      <c r="S1244" s="226"/>
      <c r="T1244" s="227"/>
      <c r="AT1244" s="228" t="s">
        <v>173</v>
      </c>
      <c r="AU1244" s="228" t="s">
        <v>82</v>
      </c>
      <c r="AV1244" s="14" t="s">
        <v>82</v>
      </c>
      <c r="AW1244" s="14" t="s">
        <v>34</v>
      </c>
      <c r="AX1244" s="14" t="s">
        <v>73</v>
      </c>
      <c r="AY1244" s="228" t="s">
        <v>163</v>
      </c>
    </row>
    <row r="1245" spans="1:65" s="14" customFormat="1" ht="11.25">
      <c r="B1245" s="218"/>
      <c r="C1245" s="219"/>
      <c r="D1245" s="209" t="s">
        <v>173</v>
      </c>
      <c r="E1245" s="220" t="s">
        <v>20</v>
      </c>
      <c r="F1245" s="221" t="s">
        <v>996</v>
      </c>
      <c r="G1245" s="219"/>
      <c r="H1245" s="222">
        <v>7.2439999999999998</v>
      </c>
      <c r="I1245" s="223"/>
      <c r="J1245" s="219"/>
      <c r="K1245" s="219"/>
      <c r="L1245" s="224"/>
      <c r="M1245" s="225"/>
      <c r="N1245" s="226"/>
      <c r="O1245" s="226"/>
      <c r="P1245" s="226"/>
      <c r="Q1245" s="226"/>
      <c r="R1245" s="226"/>
      <c r="S1245" s="226"/>
      <c r="T1245" s="227"/>
      <c r="AT1245" s="228" t="s">
        <v>173</v>
      </c>
      <c r="AU1245" s="228" t="s">
        <v>82</v>
      </c>
      <c r="AV1245" s="14" t="s">
        <v>82</v>
      </c>
      <c r="AW1245" s="14" t="s">
        <v>34</v>
      </c>
      <c r="AX1245" s="14" t="s">
        <v>73</v>
      </c>
      <c r="AY1245" s="228" t="s">
        <v>163</v>
      </c>
    </row>
    <row r="1246" spans="1:65" s="16" customFormat="1" ht="11.25">
      <c r="B1246" s="253"/>
      <c r="C1246" s="254"/>
      <c r="D1246" s="209" t="s">
        <v>173</v>
      </c>
      <c r="E1246" s="255" t="s">
        <v>20</v>
      </c>
      <c r="F1246" s="256" t="s">
        <v>407</v>
      </c>
      <c r="G1246" s="254"/>
      <c r="H1246" s="257">
        <v>23.084</v>
      </c>
      <c r="I1246" s="258"/>
      <c r="J1246" s="254"/>
      <c r="K1246" s="254"/>
      <c r="L1246" s="259"/>
      <c r="M1246" s="260"/>
      <c r="N1246" s="261"/>
      <c r="O1246" s="261"/>
      <c r="P1246" s="261"/>
      <c r="Q1246" s="261"/>
      <c r="R1246" s="261"/>
      <c r="S1246" s="261"/>
      <c r="T1246" s="262"/>
      <c r="AT1246" s="263" t="s">
        <v>173</v>
      </c>
      <c r="AU1246" s="263" t="s">
        <v>82</v>
      </c>
      <c r="AV1246" s="16" t="s">
        <v>164</v>
      </c>
      <c r="AW1246" s="16" t="s">
        <v>34</v>
      </c>
      <c r="AX1246" s="16" t="s">
        <v>73</v>
      </c>
      <c r="AY1246" s="263" t="s">
        <v>163</v>
      </c>
    </row>
    <row r="1247" spans="1:65" s="13" customFormat="1" ht="11.25">
      <c r="B1247" s="207"/>
      <c r="C1247" s="208"/>
      <c r="D1247" s="209" t="s">
        <v>173</v>
      </c>
      <c r="E1247" s="210" t="s">
        <v>20</v>
      </c>
      <c r="F1247" s="211" t="s">
        <v>1573</v>
      </c>
      <c r="G1247" s="208"/>
      <c r="H1247" s="210" t="s">
        <v>20</v>
      </c>
      <c r="I1247" s="212"/>
      <c r="J1247" s="208"/>
      <c r="K1247" s="208"/>
      <c r="L1247" s="213"/>
      <c r="M1247" s="214"/>
      <c r="N1247" s="215"/>
      <c r="O1247" s="215"/>
      <c r="P1247" s="215"/>
      <c r="Q1247" s="215"/>
      <c r="R1247" s="215"/>
      <c r="S1247" s="215"/>
      <c r="T1247" s="216"/>
      <c r="AT1247" s="217" t="s">
        <v>173</v>
      </c>
      <c r="AU1247" s="217" t="s">
        <v>82</v>
      </c>
      <c r="AV1247" s="13" t="s">
        <v>80</v>
      </c>
      <c r="AW1247" s="13" t="s">
        <v>34</v>
      </c>
      <c r="AX1247" s="13" t="s">
        <v>73</v>
      </c>
      <c r="AY1247" s="217" t="s">
        <v>163</v>
      </c>
    </row>
    <row r="1248" spans="1:65" s="14" customFormat="1" ht="11.25">
      <c r="B1248" s="218"/>
      <c r="C1248" s="219"/>
      <c r="D1248" s="209" t="s">
        <v>173</v>
      </c>
      <c r="E1248" s="220" t="s">
        <v>20</v>
      </c>
      <c r="F1248" s="221" t="s">
        <v>1574</v>
      </c>
      <c r="G1248" s="219"/>
      <c r="H1248" s="222">
        <v>52.35</v>
      </c>
      <c r="I1248" s="223"/>
      <c r="J1248" s="219"/>
      <c r="K1248" s="219"/>
      <c r="L1248" s="224"/>
      <c r="M1248" s="225"/>
      <c r="N1248" s="226"/>
      <c r="O1248" s="226"/>
      <c r="P1248" s="226"/>
      <c r="Q1248" s="226"/>
      <c r="R1248" s="226"/>
      <c r="S1248" s="226"/>
      <c r="T1248" s="227"/>
      <c r="AT1248" s="228" t="s">
        <v>173</v>
      </c>
      <c r="AU1248" s="228" t="s">
        <v>82</v>
      </c>
      <c r="AV1248" s="14" t="s">
        <v>82</v>
      </c>
      <c r="AW1248" s="14" t="s">
        <v>34</v>
      </c>
      <c r="AX1248" s="14" t="s">
        <v>73</v>
      </c>
      <c r="AY1248" s="228" t="s">
        <v>163</v>
      </c>
    </row>
    <row r="1249" spans="1:65" s="16" customFormat="1" ht="11.25">
      <c r="B1249" s="253"/>
      <c r="C1249" s="254"/>
      <c r="D1249" s="209" t="s">
        <v>173</v>
      </c>
      <c r="E1249" s="255" t="s">
        <v>20</v>
      </c>
      <c r="F1249" s="256" t="s">
        <v>407</v>
      </c>
      <c r="G1249" s="254"/>
      <c r="H1249" s="257">
        <v>52.35</v>
      </c>
      <c r="I1249" s="258"/>
      <c r="J1249" s="254"/>
      <c r="K1249" s="254"/>
      <c r="L1249" s="259"/>
      <c r="M1249" s="260"/>
      <c r="N1249" s="261"/>
      <c r="O1249" s="261"/>
      <c r="P1249" s="261"/>
      <c r="Q1249" s="261"/>
      <c r="R1249" s="261"/>
      <c r="S1249" s="261"/>
      <c r="T1249" s="262"/>
      <c r="AT1249" s="263" t="s">
        <v>173</v>
      </c>
      <c r="AU1249" s="263" t="s">
        <v>82</v>
      </c>
      <c r="AV1249" s="16" t="s">
        <v>164</v>
      </c>
      <c r="AW1249" s="16" t="s">
        <v>34</v>
      </c>
      <c r="AX1249" s="16" t="s">
        <v>73</v>
      </c>
      <c r="AY1249" s="263" t="s">
        <v>163</v>
      </c>
    </row>
    <row r="1250" spans="1:65" s="15" customFormat="1" ht="11.25">
      <c r="B1250" s="229"/>
      <c r="C1250" s="230"/>
      <c r="D1250" s="209" t="s">
        <v>173</v>
      </c>
      <c r="E1250" s="231" t="s">
        <v>20</v>
      </c>
      <c r="F1250" s="232" t="s">
        <v>178</v>
      </c>
      <c r="G1250" s="230"/>
      <c r="H1250" s="233">
        <v>989.98400000000004</v>
      </c>
      <c r="I1250" s="234"/>
      <c r="J1250" s="230"/>
      <c r="K1250" s="230"/>
      <c r="L1250" s="235"/>
      <c r="M1250" s="236"/>
      <c r="N1250" s="237"/>
      <c r="O1250" s="237"/>
      <c r="P1250" s="237"/>
      <c r="Q1250" s="237"/>
      <c r="R1250" s="237"/>
      <c r="S1250" s="237"/>
      <c r="T1250" s="238"/>
      <c r="AT1250" s="239" t="s">
        <v>173</v>
      </c>
      <c r="AU1250" s="239" t="s">
        <v>82</v>
      </c>
      <c r="AV1250" s="15" t="s">
        <v>171</v>
      </c>
      <c r="AW1250" s="15" t="s">
        <v>34</v>
      </c>
      <c r="AX1250" s="15" t="s">
        <v>80</v>
      </c>
      <c r="AY1250" s="239" t="s">
        <v>163</v>
      </c>
    </row>
    <row r="1251" spans="1:65" s="2" customFormat="1" ht="14.45" customHeight="1">
      <c r="A1251" s="36"/>
      <c r="B1251" s="37"/>
      <c r="C1251" s="194" t="s">
        <v>1575</v>
      </c>
      <c r="D1251" s="194" t="s">
        <v>166</v>
      </c>
      <c r="E1251" s="195" t="s">
        <v>1576</v>
      </c>
      <c r="F1251" s="196" t="s">
        <v>1577</v>
      </c>
      <c r="G1251" s="197" t="s">
        <v>185</v>
      </c>
      <c r="H1251" s="198">
        <v>989.98400000000004</v>
      </c>
      <c r="I1251" s="199"/>
      <c r="J1251" s="200">
        <f>ROUND(I1251*H1251,2)</f>
        <v>0</v>
      </c>
      <c r="K1251" s="196" t="s">
        <v>170</v>
      </c>
      <c r="L1251" s="41"/>
      <c r="M1251" s="201" t="s">
        <v>20</v>
      </c>
      <c r="N1251" s="202" t="s">
        <v>44</v>
      </c>
      <c r="O1251" s="66"/>
      <c r="P1251" s="203">
        <f>O1251*H1251</f>
        <v>0</v>
      </c>
      <c r="Q1251" s="203">
        <v>0</v>
      </c>
      <c r="R1251" s="203">
        <f>Q1251*H1251</f>
        <v>0</v>
      </c>
      <c r="S1251" s="203">
        <v>0</v>
      </c>
      <c r="T1251" s="204">
        <f>S1251*H1251</f>
        <v>0</v>
      </c>
      <c r="U1251" s="36"/>
      <c r="V1251" s="36"/>
      <c r="W1251" s="36"/>
      <c r="X1251" s="36"/>
      <c r="Y1251" s="36"/>
      <c r="Z1251" s="36"/>
      <c r="AA1251" s="36"/>
      <c r="AB1251" s="36"/>
      <c r="AC1251" s="36"/>
      <c r="AD1251" s="36"/>
      <c r="AE1251" s="36"/>
      <c r="AR1251" s="205" t="s">
        <v>275</v>
      </c>
      <c r="AT1251" s="205" t="s">
        <v>166</v>
      </c>
      <c r="AU1251" s="205" t="s">
        <v>82</v>
      </c>
      <c r="AY1251" s="19" t="s">
        <v>163</v>
      </c>
      <c r="BE1251" s="206">
        <f>IF(N1251="základní",J1251,0)</f>
        <v>0</v>
      </c>
      <c r="BF1251" s="206">
        <f>IF(N1251="snížená",J1251,0)</f>
        <v>0</v>
      </c>
      <c r="BG1251" s="206">
        <f>IF(N1251="zákl. přenesená",J1251,0)</f>
        <v>0</v>
      </c>
      <c r="BH1251" s="206">
        <f>IF(N1251="sníž. přenesená",J1251,0)</f>
        <v>0</v>
      </c>
      <c r="BI1251" s="206">
        <f>IF(N1251="nulová",J1251,0)</f>
        <v>0</v>
      </c>
      <c r="BJ1251" s="19" t="s">
        <v>80</v>
      </c>
      <c r="BK1251" s="206">
        <f>ROUND(I1251*H1251,2)</f>
        <v>0</v>
      </c>
      <c r="BL1251" s="19" t="s">
        <v>275</v>
      </c>
      <c r="BM1251" s="205" t="s">
        <v>1578</v>
      </c>
    </row>
    <row r="1252" spans="1:65" s="2" customFormat="1" ht="58.5">
      <c r="A1252" s="36"/>
      <c r="B1252" s="37"/>
      <c r="C1252" s="38"/>
      <c r="D1252" s="209" t="s">
        <v>187</v>
      </c>
      <c r="E1252" s="38"/>
      <c r="F1252" s="240" t="s">
        <v>1569</v>
      </c>
      <c r="G1252" s="38"/>
      <c r="H1252" s="38"/>
      <c r="I1252" s="117"/>
      <c r="J1252" s="38"/>
      <c r="K1252" s="38"/>
      <c r="L1252" s="41"/>
      <c r="M1252" s="241"/>
      <c r="N1252" s="242"/>
      <c r="O1252" s="66"/>
      <c r="P1252" s="66"/>
      <c r="Q1252" s="66"/>
      <c r="R1252" s="66"/>
      <c r="S1252" s="66"/>
      <c r="T1252" s="67"/>
      <c r="U1252" s="36"/>
      <c r="V1252" s="36"/>
      <c r="W1252" s="36"/>
      <c r="X1252" s="36"/>
      <c r="Y1252" s="36"/>
      <c r="Z1252" s="36"/>
      <c r="AA1252" s="36"/>
      <c r="AB1252" s="36"/>
      <c r="AC1252" s="36"/>
      <c r="AD1252" s="36"/>
      <c r="AE1252" s="36"/>
      <c r="AT1252" s="19" t="s">
        <v>187</v>
      </c>
      <c r="AU1252" s="19" t="s">
        <v>82</v>
      </c>
    </row>
    <row r="1253" spans="1:65" s="13" customFormat="1" ht="11.25">
      <c r="B1253" s="207"/>
      <c r="C1253" s="208"/>
      <c r="D1253" s="209" t="s">
        <v>173</v>
      </c>
      <c r="E1253" s="210" t="s">
        <v>20</v>
      </c>
      <c r="F1253" s="211" t="s">
        <v>313</v>
      </c>
      <c r="G1253" s="208"/>
      <c r="H1253" s="210" t="s">
        <v>20</v>
      </c>
      <c r="I1253" s="212"/>
      <c r="J1253" s="208"/>
      <c r="K1253" s="208"/>
      <c r="L1253" s="213"/>
      <c r="M1253" s="214"/>
      <c r="N1253" s="215"/>
      <c r="O1253" s="215"/>
      <c r="P1253" s="215"/>
      <c r="Q1253" s="215"/>
      <c r="R1253" s="215"/>
      <c r="S1253" s="215"/>
      <c r="T1253" s="216"/>
      <c r="AT1253" s="217" t="s">
        <v>173</v>
      </c>
      <c r="AU1253" s="217" t="s">
        <v>82</v>
      </c>
      <c r="AV1253" s="13" t="s">
        <v>80</v>
      </c>
      <c r="AW1253" s="13" t="s">
        <v>34</v>
      </c>
      <c r="AX1253" s="13" t="s">
        <v>73</v>
      </c>
      <c r="AY1253" s="217" t="s">
        <v>163</v>
      </c>
    </row>
    <row r="1254" spans="1:65" s="14" customFormat="1" ht="11.25">
      <c r="B1254" s="218"/>
      <c r="C1254" s="219"/>
      <c r="D1254" s="209" t="s">
        <v>173</v>
      </c>
      <c r="E1254" s="220" t="s">
        <v>20</v>
      </c>
      <c r="F1254" s="221" t="s">
        <v>1570</v>
      </c>
      <c r="G1254" s="219"/>
      <c r="H1254" s="222">
        <v>379</v>
      </c>
      <c r="I1254" s="223"/>
      <c r="J1254" s="219"/>
      <c r="K1254" s="219"/>
      <c r="L1254" s="224"/>
      <c r="M1254" s="225"/>
      <c r="N1254" s="226"/>
      <c r="O1254" s="226"/>
      <c r="P1254" s="226"/>
      <c r="Q1254" s="226"/>
      <c r="R1254" s="226"/>
      <c r="S1254" s="226"/>
      <c r="T1254" s="227"/>
      <c r="AT1254" s="228" t="s">
        <v>173</v>
      </c>
      <c r="AU1254" s="228" t="s">
        <v>82</v>
      </c>
      <c r="AV1254" s="14" t="s">
        <v>82</v>
      </c>
      <c r="AW1254" s="14" t="s">
        <v>34</v>
      </c>
      <c r="AX1254" s="14" t="s">
        <v>73</v>
      </c>
      <c r="AY1254" s="228" t="s">
        <v>163</v>
      </c>
    </row>
    <row r="1255" spans="1:65" s="13" customFormat="1" ht="11.25">
      <c r="B1255" s="207"/>
      <c r="C1255" s="208"/>
      <c r="D1255" s="209" t="s">
        <v>173</v>
      </c>
      <c r="E1255" s="210" t="s">
        <v>20</v>
      </c>
      <c r="F1255" s="211" t="s">
        <v>361</v>
      </c>
      <c r="G1255" s="208"/>
      <c r="H1255" s="210" t="s">
        <v>20</v>
      </c>
      <c r="I1255" s="212"/>
      <c r="J1255" s="208"/>
      <c r="K1255" s="208"/>
      <c r="L1255" s="213"/>
      <c r="M1255" s="214"/>
      <c r="N1255" s="215"/>
      <c r="O1255" s="215"/>
      <c r="P1255" s="215"/>
      <c r="Q1255" s="215"/>
      <c r="R1255" s="215"/>
      <c r="S1255" s="215"/>
      <c r="T1255" s="216"/>
      <c r="AT1255" s="217" t="s">
        <v>173</v>
      </c>
      <c r="AU1255" s="217" t="s">
        <v>82</v>
      </c>
      <c r="AV1255" s="13" t="s">
        <v>80</v>
      </c>
      <c r="AW1255" s="13" t="s">
        <v>34</v>
      </c>
      <c r="AX1255" s="13" t="s">
        <v>73</v>
      </c>
      <c r="AY1255" s="217" t="s">
        <v>163</v>
      </c>
    </row>
    <row r="1256" spans="1:65" s="14" customFormat="1" ht="11.25">
      <c r="B1256" s="218"/>
      <c r="C1256" s="219"/>
      <c r="D1256" s="209" t="s">
        <v>173</v>
      </c>
      <c r="E1256" s="220" t="s">
        <v>20</v>
      </c>
      <c r="F1256" s="221" t="s">
        <v>1571</v>
      </c>
      <c r="G1256" s="219"/>
      <c r="H1256" s="222">
        <v>228.1</v>
      </c>
      <c r="I1256" s="223"/>
      <c r="J1256" s="219"/>
      <c r="K1256" s="219"/>
      <c r="L1256" s="224"/>
      <c r="M1256" s="225"/>
      <c r="N1256" s="226"/>
      <c r="O1256" s="226"/>
      <c r="P1256" s="226"/>
      <c r="Q1256" s="226"/>
      <c r="R1256" s="226"/>
      <c r="S1256" s="226"/>
      <c r="T1256" s="227"/>
      <c r="AT1256" s="228" t="s">
        <v>173</v>
      </c>
      <c r="AU1256" s="228" t="s">
        <v>82</v>
      </c>
      <c r="AV1256" s="14" t="s">
        <v>82</v>
      </c>
      <c r="AW1256" s="14" t="s">
        <v>34</v>
      </c>
      <c r="AX1256" s="14" t="s">
        <v>73</v>
      </c>
      <c r="AY1256" s="228" t="s">
        <v>163</v>
      </c>
    </row>
    <row r="1257" spans="1:65" s="13" customFormat="1" ht="11.25">
      <c r="B1257" s="207"/>
      <c r="C1257" s="208"/>
      <c r="D1257" s="209" t="s">
        <v>173</v>
      </c>
      <c r="E1257" s="210" t="s">
        <v>20</v>
      </c>
      <c r="F1257" s="211" t="s">
        <v>316</v>
      </c>
      <c r="G1257" s="208"/>
      <c r="H1257" s="210" t="s">
        <v>20</v>
      </c>
      <c r="I1257" s="212"/>
      <c r="J1257" s="208"/>
      <c r="K1257" s="208"/>
      <c r="L1257" s="213"/>
      <c r="M1257" s="214"/>
      <c r="N1257" s="215"/>
      <c r="O1257" s="215"/>
      <c r="P1257" s="215"/>
      <c r="Q1257" s="215"/>
      <c r="R1257" s="215"/>
      <c r="S1257" s="215"/>
      <c r="T1257" s="216"/>
      <c r="AT1257" s="217" t="s">
        <v>173</v>
      </c>
      <c r="AU1257" s="217" t="s">
        <v>82</v>
      </c>
      <c r="AV1257" s="13" t="s">
        <v>80</v>
      </c>
      <c r="AW1257" s="13" t="s">
        <v>34</v>
      </c>
      <c r="AX1257" s="13" t="s">
        <v>73</v>
      </c>
      <c r="AY1257" s="217" t="s">
        <v>163</v>
      </c>
    </row>
    <row r="1258" spans="1:65" s="14" customFormat="1" ht="11.25">
      <c r="B1258" s="218"/>
      <c r="C1258" s="219"/>
      <c r="D1258" s="209" t="s">
        <v>173</v>
      </c>
      <c r="E1258" s="220" t="s">
        <v>20</v>
      </c>
      <c r="F1258" s="221" t="s">
        <v>1572</v>
      </c>
      <c r="G1258" s="219"/>
      <c r="H1258" s="222">
        <v>307.45</v>
      </c>
      <c r="I1258" s="223"/>
      <c r="J1258" s="219"/>
      <c r="K1258" s="219"/>
      <c r="L1258" s="224"/>
      <c r="M1258" s="225"/>
      <c r="N1258" s="226"/>
      <c r="O1258" s="226"/>
      <c r="P1258" s="226"/>
      <c r="Q1258" s="226"/>
      <c r="R1258" s="226"/>
      <c r="S1258" s="226"/>
      <c r="T1258" s="227"/>
      <c r="AT1258" s="228" t="s">
        <v>173</v>
      </c>
      <c r="AU1258" s="228" t="s">
        <v>82</v>
      </c>
      <c r="AV1258" s="14" t="s">
        <v>82</v>
      </c>
      <c r="AW1258" s="14" t="s">
        <v>34</v>
      </c>
      <c r="AX1258" s="14" t="s">
        <v>73</v>
      </c>
      <c r="AY1258" s="228" t="s">
        <v>163</v>
      </c>
    </row>
    <row r="1259" spans="1:65" s="16" customFormat="1" ht="11.25">
      <c r="B1259" s="253"/>
      <c r="C1259" s="254"/>
      <c r="D1259" s="209" t="s">
        <v>173</v>
      </c>
      <c r="E1259" s="255" t="s">
        <v>20</v>
      </c>
      <c r="F1259" s="256" t="s">
        <v>407</v>
      </c>
      <c r="G1259" s="254"/>
      <c r="H1259" s="257">
        <v>914.55</v>
      </c>
      <c r="I1259" s="258"/>
      <c r="J1259" s="254"/>
      <c r="K1259" s="254"/>
      <c r="L1259" s="259"/>
      <c r="M1259" s="260"/>
      <c r="N1259" s="261"/>
      <c r="O1259" s="261"/>
      <c r="P1259" s="261"/>
      <c r="Q1259" s="261"/>
      <c r="R1259" s="261"/>
      <c r="S1259" s="261"/>
      <c r="T1259" s="262"/>
      <c r="AT1259" s="263" t="s">
        <v>173</v>
      </c>
      <c r="AU1259" s="263" t="s">
        <v>82</v>
      </c>
      <c r="AV1259" s="16" t="s">
        <v>164</v>
      </c>
      <c r="AW1259" s="16" t="s">
        <v>34</v>
      </c>
      <c r="AX1259" s="16" t="s">
        <v>73</v>
      </c>
      <c r="AY1259" s="263" t="s">
        <v>163</v>
      </c>
    </row>
    <row r="1260" spans="1:65" s="13" customFormat="1" ht="11.25">
      <c r="B1260" s="207"/>
      <c r="C1260" s="208"/>
      <c r="D1260" s="209" t="s">
        <v>173</v>
      </c>
      <c r="E1260" s="210" t="s">
        <v>20</v>
      </c>
      <c r="F1260" s="211" t="s">
        <v>973</v>
      </c>
      <c r="G1260" s="208"/>
      <c r="H1260" s="210" t="s">
        <v>20</v>
      </c>
      <c r="I1260" s="212"/>
      <c r="J1260" s="208"/>
      <c r="K1260" s="208"/>
      <c r="L1260" s="213"/>
      <c r="M1260" s="214"/>
      <c r="N1260" s="215"/>
      <c r="O1260" s="215"/>
      <c r="P1260" s="215"/>
      <c r="Q1260" s="215"/>
      <c r="R1260" s="215"/>
      <c r="S1260" s="215"/>
      <c r="T1260" s="216"/>
      <c r="AT1260" s="217" t="s">
        <v>173</v>
      </c>
      <c r="AU1260" s="217" t="s">
        <v>82</v>
      </c>
      <c r="AV1260" s="13" t="s">
        <v>80</v>
      </c>
      <c r="AW1260" s="13" t="s">
        <v>34</v>
      </c>
      <c r="AX1260" s="13" t="s">
        <v>73</v>
      </c>
      <c r="AY1260" s="217" t="s">
        <v>163</v>
      </c>
    </row>
    <row r="1261" spans="1:65" s="13" customFormat="1" ht="11.25">
      <c r="B1261" s="207"/>
      <c r="C1261" s="208"/>
      <c r="D1261" s="209" t="s">
        <v>173</v>
      </c>
      <c r="E1261" s="210" t="s">
        <v>20</v>
      </c>
      <c r="F1261" s="211" t="s">
        <v>994</v>
      </c>
      <c r="G1261" s="208"/>
      <c r="H1261" s="210" t="s">
        <v>20</v>
      </c>
      <c r="I1261" s="212"/>
      <c r="J1261" s="208"/>
      <c r="K1261" s="208"/>
      <c r="L1261" s="213"/>
      <c r="M1261" s="214"/>
      <c r="N1261" s="215"/>
      <c r="O1261" s="215"/>
      <c r="P1261" s="215"/>
      <c r="Q1261" s="215"/>
      <c r="R1261" s="215"/>
      <c r="S1261" s="215"/>
      <c r="T1261" s="216"/>
      <c r="AT1261" s="217" t="s">
        <v>173</v>
      </c>
      <c r="AU1261" s="217" t="s">
        <v>82</v>
      </c>
      <c r="AV1261" s="13" t="s">
        <v>80</v>
      </c>
      <c r="AW1261" s="13" t="s">
        <v>34</v>
      </c>
      <c r="AX1261" s="13" t="s">
        <v>73</v>
      </c>
      <c r="AY1261" s="217" t="s">
        <v>163</v>
      </c>
    </row>
    <row r="1262" spans="1:65" s="14" customFormat="1" ht="11.25">
      <c r="B1262" s="218"/>
      <c r="C1262" s="219"/>
      <c r="D1262" s="209" t="s">
        <v>173</v>
      </c>
      <c r="E1262" s="220" t="s">
        <v>20</v>
      </c>
      <c r="F1262" s="221" t="s">
        <v>995</v>
      </c>
      <c r="G1262" s="219"/>
      <c r="H1262" s="222">
        <v>15.84</v>
      </c>
      <c r="I1262" s="223"/>
      <c r="J1262" s="219"/>
      <c r="K1262" s="219"/>
      <c r="L1262" s="224"/>
      <c r="M1262" s="225"/>
      <c r="N1262" s="226"/>
      <c r="O1262" s="226"/>
      <c r="P1262" s="226"/>
      <c r="Q1262" s="226"/>
      <c r="R1262" s="226"/>
      <c r="S1262" s="226"/>
      <c r="T1262" s="227"/>
      <c r="AT1262" s="228" t="s">
        <v>173</v>
      </c>
      <c r="AU1262" s="228" t="s">
        <v>82</v>
      </c>
      <c r="AV1262" s="14" t="s">
        <v>82</v>
      </c>
      <c r="AW1262" s="14" t="s">
        <v>34</v>
      </c>
      <c r="AX1262" s="14" t="s">
        <v>73</v>
      </c>
      <c r="AY1262" s="228" t="s">
        <v>163</v>
      </c>
    </row>
    <row r="1263" spans="1:65" s="14" customFormat="1" ht="11.25">
      <c r="B1263" s="218"/>
      <c r="C1263" s="219"/>
      <c r="D1263" s="209" t="s">
        <v>173</v>
      </c>
      <c r="E1263" s="220" t="s">
        <v>20</v>
      </c>
      <c r="F1263" s="221" t="s">
        <v>996</v>
      </c>
      <c r="G1263" s="219"/>
      <c r="H1263" s="222">
        <v>7.2439999999999998</v>
      </c>
      <c r="I1263" s="223"/>
      <c r="J1263" s="219"/>
      <c r="K1263" s="219"/>
      <c r="L1263" s="224"/>
      <c r="M1263" s="225"/>
      <c r="N1263" s="226"/>
      <c r="O1263" s="226"/>
      <c r="P1263" s="226"/>
      <c r="Q1263" s="226"/>
      <c r="R1263" s="226"/>
      <c r="S1263" s="226"/>
      <c r="T1263" s="227"/>
      <c r="AT1263" s="228" t="s">
        <v>173</v>
      </c>
      <c r="AU1263" s="228" t="s">
        <v>82</v>
      </c>
      <c r="AV1263" s="14" t="s">
        <v>82</v>
      </c>
      <c r="AW1263" s="14" t="s">
        <v>34</v>
      </c>
      <c r="AX1263" s="14" t="s">
        <v>73</v>
      </c>
      <c r="AY1263" s="228" t="s">
        <v>163</v>
      </c>
    </row>
    <row r="1264" spans="1:65" s="16" customFormat="1" ht="11.25">
      <c r="B1264" s="253"/>
      <c r="C1264" s="254"/>
      <c r="D1264" s="209" t="s">
        <v>173</v>
      </c>
      <c r="E1264" s="255" t="s">
        <v>20</v>
      </c>
      <c r="F1264" s="256" t="s">
        <v>407</v>
      </c>
      <c r="G1264" s="254"/>
      <c r="H1264" s="257">
        <v>23.084</v>
      </c>
      <c r="I1264" s="258"/>
      <c r="J1264" s="254"/>
      <c r="K1264" s="254"/>
      <c r="L1264" s="259"/>
      <c r="M1264" s="260"/>
      <c r="N1264" s="261"/>
      <c r="O1264" s="261"/>
      <c r="P1264" s="261"/>
      <c r="Q1264" s="261"/>
      <c r="R1264" s="261"/>
      <c r="S1264" s="261"/>
      <c r="T1264" s="262"/>
      <c r="AT1264" s="263" t="s">
        <v>173</v>
      </c>
      <c r="AU1264" s="263" t="s">
        <v>82</v>
      </c>
      <c r="AV1264" s="16" t="s">
        <v>164</v>
      </c>
      <c r="AW1264" s="16" t="s">
        <v>34</v>
      </c>
      <c r="AX1264" s="16" t="s">
        <v>73</v>
      </c>
      <c r="AY1264" s="263" t="s">
        <v>163</v>
      </c>
    </row>
    <row r="1265" spans="1:65" s="13" customFormat="1" ht="11.25">
      <c r="B1265" s="207"/>
      <c r="C1265" s="208"/>
      <c r="D1265" s="209" t="s">
        <v>173</v>
      </c>
      <c r="E1265" s="210" t="s">
        <v>20</v>
      </c>
      <c r="F1265" s="211" t="s">
        <v>1573</v>
      </c>
      <c r="G1265" s="208"/>
      <c r="H1265" s="210" t="s">
        <v>20</v>
      </c>
      <c r="I1265" s="212"/>
      <c r="J1265" s="208"/>
      <c r="K1265" s="208"/>
      <c r="L1265" s="213"/>
      <c r="M1265" s="214"/>
      <c r="N1265" s="215"/>
      <c r="O1265" s="215"/>
      <c r="P1265" s="215"/>
      <c r="Q1265" s="215"/>
      <c r="R1265" s="215"/>
      <c r="S1265" s="215"/>
      <c r="T1265" s="216"/>
      <c r="AT1265" s="217" t="s">
        <v>173</v>
      </c>
      <c r="AU1265" s="217" t="s">
        <v>82</v>
      </c>
      <c r="AV1265" s="13" t="s">
        <v>80</v>
      </c>
      <c r="AW1265" s="13" t="s">
        <v>34</v>
      </c>
      <c r="AX1265" s="13" t="s">
        <v>73</v>
      </c>
      <c r="AY1265" s="217" t="s">
        <v>163</v>
      </c>
    </row>
    <row r="1266" spans="1:65" s="14" customFormat="1" ht="11.25">
      <c r="B1266" s="218"/>
      <c r="C1266" s="219"/>
      <c r="D1266" s="209" t="s">
        <v>173</v>
      </c>
      <c r="E1266" s="220" t="s">
        <v>20</v>
      </c>
      <c r="F1266" s="221" t="s">
        <v>1574</v>
      </c>
      <c r="G1266" s="219"/>
      <c r="H1266" s="222">
        <v>52.35</v>
      </c>
      <c r="I1266" s="223"/>
      <c r="J1266" s="219"/>
      <c r="K1266" s="219"/>
      <c r="L1266" s="224"/>
      <c r="M1266" s="225"/>
      <c r="N1266" s="226"/>
      <c r="O1266" s="226"/>
      <c r="P1266" s="226"/>
      <c r="Q1266" s="226"/>
      <c r="R1266" s="226"/>
      <c r="S1266" s="226"/>
      <c r="T1266" s="227"/>
      <c r="AT1266" s="228" t="s">
        <v>173</v>
      </c>
      <c r="AU1266" s="228" t="s">
        <v>82</v>
      </c>
      <c r="AV1266" s="14" t="s">
        <v>82</v>
      </c>
      <c r="AW1266" s="14" t="s">
        <v>34</v>
      </c>
      <c r="AX1266" s="14" t="s">
        <v>73</v>
      </c>
      <c r="AY1266" s="228" t="s">
        <v>163</v>
      </c>
    </row>
    <row r="1267" spans="1:65" s="16" customFormat="1" ht="11.25">
      <c r="B1267" s="253"/>
      <c r="C1267" s="254"/>
      <c r="D1267" s="209" t="s">
        <v>173</v>
      </c>
      <c r="E1267" s="255" t="s">
        <v>20</v>
      </c>
      <c r="F1267" s="256" t="s">
        <v>407</v>
      </c>
      <c r="G1267" s="254"/>
      <c r="H1267" s="257">
        <v>52.35</v>
      </c>
      <c r="I1267" s="258"/>
      <c r="J1267" s="254"/>
      <c r="K1267" s="254"/>
      <c r="L1267" s="259"/>
      <c r="M1267" s="260"/>
      <c r="N1267" s="261"/>
      <c r="O1267" s="261"/>
      <c r="P1267" s="261"/>
      <c r="Q1267" s="261"/>
      <c r="R1267" s="261"/>
      <c r="S1267" s="261"/>
      <c r="T1267" s="262"/>
      <c r="AT1267" s="263" t="s">
        <v>173</v>
      </c>
      <c r="AU1267" s="263" t="s">
        <v>82</v>
      </c>
      <c r="AV1267" s="16" t="s">
        <v>164</v>
      </c>
      <c r="AW1267" s="16" t="s">
        <v>34</v>
      </c>
      <c r="AX1267" s="16" t="s">
        <v>73</v>
      </c>
      <c r="AY1267" s="263" t="s">
        <v>163</v>
      </c>
    </row>
    <row r="1268" spans="1:65" s="15" customFormat="1" ht="11.25">
      <c r="B1268" s="229"/>
      <c r="C1268" s="230"/>
      <c r="D1268" s="209" t="s">
        <v>173</v>
      </c>
      <c r="E1268" s="231" t="s">
        <v>20</v>
      </c>
      <c r="F1268" s="232" t="s">
        <v>178</v>
      </c>
      <c r="G1268" s="230"/>
      <c r="H1268" s="233">
        <v>989.98400000000004</v>
      </c>
      <c r="I1268" s="234"/>
      <c r="J1268" s="230"/>
      <c r="K1268" s="230"/>
      <c r="L1268" s="235"/>
      <c r="M1268" s="236"/>
      <c r="N1268" s="237"/>
      <c r="O1268" s="237"/>
      <c r="P1268" s="237"/>
      <c r="Q1268" s="237"/>
      <c r="R1268" s="237"/>
      <c r="S1268" s="237"/>
      <c r="T1268" s="238"/>
      <c r="AT1268" s="239" t="s">
        <v>173</v>
      </c>
      <c r="AU1268" s="239" t="s">
        <v>82</v>
      </c>
      <c r="AV1268" s="15" t="s">
        <v>171</v>
      </c>
      <c r="AW1268" s="15" t="s">
        <v>34</v>
      </c>
      <c r="AX1268" s="15" t="s">
        <v>80</v>
      </c>
      <c r="AY1268" s="239" t="s">
        <v>163</v>
      </c>
    </row>
    <row r="1269" spans="1:65" s="2" customFormat="1" ht="33" customHeight="1">
      <c r="A1269" s="36"/>
      <c r="B1269" s="37"/>
      <c r="C1269" s="194" t="s">
        <v>1579</v>
      </c>
      <c r="D1269" s="194" t="s">
        <v>166</v>
      </c>
      <c r="E1269" s="195" t="s">
        <v>1580</v>
      </c>
      <c r="F1269" s="196" t="s">
        <v>1581</v>
      </c>
      <c r="G1269" s="197" t="s">
        <v>185</v>
      </c>
      <c r="H1269" s="198">
        <v>989.98400000000004</v>
      </c>
      <c r="I1269" s="199"/>
      <c r="J1269" s="200">
        <f>ROUND(I1269*H1269,2)</f>
        <v>0</v>
      </c>
      <c r="K1269" s="196" t="s">
        <v>170</v>
      </c>
      <c r="L1269" s="41"/>
      <c r="M1269" s="201" t="s">
        <v>20</v>
      </c>
      <c r="N1269" s="202" t="s">
        <v>44</v>
      </c>
      <c r="O1269" s="66"/>
      <c r="P1269" s="203">
        <f>O1269*H1269</f>
        <v>0</v>
      </c>
      <c r="Q1269" s="203">
        <v>6.7000000000000002E-5</v>
      </c>
      <c r="R1269" s="203">
        <f>Q1269*H1269</f>
        <v>6.6328928000000009E-2</v>
      </c>
      <c r="S1269" s="203">
        <v>0</v>
      </c>
      <c r="T1269" s="204">
        <f>S1269*H1269</f>
        <v>0</v>
      </c>
      <c r="U1269" s="36"/>
      <c r="V1269" s="36"/>
      <c r="W1269" s="36"/>
      <c r="X1269" s="36"/>
      <c r="Y1269" s="36"/>
      <c r="Z1269" s="36"/>
      <c r="AA1269" s="36"/>
      <c r="AB1269" s="36"/>
      <c r="AC1269" s="36"/>
      <c r="AD1269" s="36"/>
      <c r="AE1269" s="36"/>
      <c r="AR1269" s="205" t="s">
        <v>275</v>
      </c>
      <c r="AT1269" s="205" t="s">
        <v>166</v>
      </c>
      <c r="AU1269" s="205" t="s">
        <v>82</v>
      </c>
      <c r="AY1269" s="19" t="s">
        <v>163</v>
      </c>
      <c r="BE1269" s="206">
        <f>IF(N1269="základní",J1269,0)</f>
        <v>0</v>
      </c>
      <c r="BF1269" s="206">
        <f>IF(N1269="snížená",J1269,0)</f>
        <v>0</v>
      </c>
      <c r="BG1269" s="206">
        <f>IF(N1269="zákl. přenesená",J1269,0)</f>
        <v>0</v>
      </c>
      <c r="BH1269" s="206">
        <f>IF(N1269="sníž. přenesená",J1269,0)</f>
        <v>0</v>
      </c>
      <c r="BI1269" s="206">
        <f>IF(N1269="nulová",J1269,0)</f>
        <v>0</v>
      </c>
      <c r="BJ1269" s="19" t="s">
        <v>80</v>
      </c>
      <c r="BK1269" s="206">
        <f>ROUND(I1269*H1269,2)</f>
        <v>0</v>
      </c>
      <c r="BL1269" s="19" t="s">
        <v>275</v>
      </c>
      <c r="BM1269" s="205" t="s">
        <v>1582</v>
      </c>
    </row>
    <row r="1270" spans="1:65" s="2" customFormat="1" ht="58.5">
      <c r="A1270" s="36"/>
      <c r="B1270" s="37"/>
      <c r="C1270" s="38"/>
      <c r="D1270" s="209" t="s">
        <v>187</v>
      </c>
      <c r="E1270" s="38"/>
      <c r="F1270" s="240" t="s">
        <v>1569</v>
      </c>
      <c r="G1270" s="38"/>
      <c r="H1270" s="38"/>
      <c r="I1270" s="117"/>
      <c r="J1270" s="38"/>
      <c r="K1270" s="38"/>
      <c r="L1270" s="41"/>
      <c r="M1270" s="241"/>
      <c r="N1270" s="242"/>
      <c r="O1270" s="66"/>
      <c r="P1270" s="66"/>
      <c r="Q1270" s="66"/>
      <c r="R1270" s="66"/>
      <c r="S1270" s="66"/>
      <c r="T1270" s="67"/>
      <c r="U1270" s="36"/>
      <c r="V1270" s="36"/>
      <c r="W1270" s="36"/>
      <c r="X1270" s="36"/>
      <c r="Y1270" s="36"/>
      <c r="Z1270" s="36"/>
      <c r="AA1270" s="36"/>
      <c r="AB1270" s="36"/>
      <c r="AC1270" s="36"/>
      <c r="AD1270" s="36"/>
      <c r="AE1270" s="36"/>
      <c r="AT1270" s="19" t="s">
        <v>187</v>
      </c>
      <c r="AU1270" s="19" t="s">
        <v>82</v>
      </c>
    </row>
    <row r="1271" spans="1:65" s="13" customFormat="1" ht="11.25">
      <c r="B1271" s="207"/>
      <c r="C1271" s="208"/>
      <c r="D1271" s="209" t="s">
        <v>173</v>
      </c>
      <c r="E1271" s="210" t="s">
        <v>20</v>
      </c>
      <c r="F1271" s="211" t="s">
        <v>313</v>
      </c>
      <c r="G1271" s="208"/>
      <c r="H1271" s="210" t="s">
        <v>20</v>
      </c>
      <c r="I1271" s="212"/>
      <c r="J1271" s="208"/>
      <c r="K1271" s="208"/>
      <c r="L1271" s="213"/>
      <c r="M1271" s="214"/>
      <c r="N1271" s="215"/>
      <c r="O1271" s="215"/>
      <c r="P1271" s="215"/>
      <c r="Q1271" s="215"/>
      <c r="R1271" s="215"/>
      <c r="S1271" s="215"/>
      <c r="T1271" s="216"/>
      <c r="AT1271" s="217" t="s">
        <v>173</v>
      </c>
      <c r="AU1271" s="217" t="s">
        <v>82</v>
      </c>
      <c r="AV1271" s="13" t="s">
        <v>80</v>
      </c>
      <c r="AW1271" s="13" t="s">
        <v>34</v>
      </c>
      <c r="AX1271" s="13" t="s">
        <v>73</v>
      </c>
      <c r="AY1271" s="217" t="s">
        <v>163</v>
      </c>
    </row>
    <row r="1272" spans="1:65" s="14" customFormat="1" ht="11.25">
      <c r="B1272" s="218"/>
      <c r="C1272" s="219"/>
      <c r="D1272" s="209" t="s">
        <v>173</v>
      </c>
      <c r="E1272" s="220" t="s">
        <v>20</v>
      </c>
      <c r="F1272" s="221" t="s">
        <v>1570</v>
      </c>
      <c r="G1272" s="219"/>
      <c r="H1272" s="222">
        <v>379</v>
      </c>
      <c r="I1272" s="223"/>
      <c r="J1272" s="219"/>
      <c r="K1272" s="219"/>
      <c r="L1272" s="224"/>
      <c r="M1272" s="225"/>
      <c r="N1272" s="226"/>
      <c r="O1272" s="226"/>
      <c r="P1272" s="226"/>
      <c r="Q1272" s="226"/>
      <c r="R1272" s="226"/>
      <c r="S1272" s="226"/>
      <c r="T1272" s="227"/>
      <c r="AT1272" s="228" t="s">
        <v>173</v>
      </c>
      <c r="AU1272" s="228" t="s">
        <v>82</v>
      </c>
      <c r="AV1272" s="14" t="s">
        <v>82</v>
      </c>
      <c r="AW1272" s="14" t="s">
        <v>34</v>
      </c>
      <c r="AX1272" s="14" t="s">
        <v>73</v>
      </c>
      <c r="AY1272" s="228" t="s">
        <v>163</v>
      </c>
    </row>
    <row r="1273" spans="1:65" s="13" customFormat="1" ht="11.25">
      <c r="B1273" s="207"/>
      <c r="C1273" s="208"/>
      <c r="D1273" s="209" t="s">
        <v>173</v>
      </c>
      <c r="E1273" s="210" t="s">
        <v>20</v>
      </c>
      <c r="F1273" s="211" t="s">
        <v>361</v>
      </c>
      <c r="G1273" s="208"/>
      <c r="H1273" s="210" t="s">
        <v>20</v>
      </c>
      <c r="I1273" s="212"/>
      <c r="J1273" s="208"/>
      <c r="K1273" s="208"/>
      <c r="L1273" s="213"/>
      <c r="M1273" s="214"/>
      <c r="N1273" s="215"/>
      <c r="O1273" s="215"/>
      <c r="P1273" s="215"/>
      <c r="Q1273" s="215"/>
      <c r="R1273" s="215"/>
      <c r="S1273" s="215"/>
      <c r="T1273" s="216"/>
      <c r="AT1273" s="217" t="s">
        <v>173</v>
      </c>
      <c r="AU1273" s="217" t="s">
        <v>82</v>
      </c>
      <c r="AV1273" s="13" t="s">
        <v>80</v>
      </c>
      <c r="AW1273" s="13" t="s">
        <v>34</v>
      </c>
      <c r="AX1273" s="13" t="s">
        <v>73</v>
      </c>
      <c r="AY1273" s="217" t="s">
        <v>163</v>
      </c>
    </row>
    <row r="1274" spans="1:65" s="14" customFormat="1" ht="11.25">
      <c r="B1274" s="218"/>
      <c r="C1274" s="219"/>
      <c r="D1274" s="209" t="s">
        <v>173</v>
      </c>
      <c r="E1274" s="220" t="s">
        <v>20</v>
      </c>
      <c r="F1274" s="221" t="s">
        <v>1571</v>
      </c>
      <c r="G1274" s="219"/>
      <c r="H1274" s="222">
        <v>228.1</v>
      </c>
      <c r="I1274" s="223"/>
      <c r="J1274" s="219"/>
      <c r="K1274" s="219"/>
      <c r="L1274" s="224"/>
      <c r="M1274" s="225"/>
      <c r="N1274" s="226"/>
      <c r="O1274" s="226"/>
      <c r="P1274" s="226"/>
      <c r="Q1274" s="226"/>
      <c r="R1274" s="226"/>
      <c r="S1274" s="226"/>
      <c r="T1274" s="227"/>
      <c r="AT1274" s="228" t="s">
        <v>173</v>
      </c>
      <c r="AU1274" s="228" t="s">
        <v>82</v>
      </c>
      <c r="AV1274" s="14" t="s">
        <v>82</v>
      </c>
      <c r="AW1274" s="14" t="s">
        <v>34</v>
      </c>
      <c r="AX1274" s="14" t="s">
        <v>73</v>
      </c>
      <c r="AY1274" s="228" t="s">
        <v>163</v>
      </c>
    </row>
    <row r="1275" spans="1:65" s="13" customFormat="1" ht="11.25">
      <c r="B1275" s="207"/>
      <c r="C1275" s="208"/>
      <c r="D1275" s="209" t="s">
        <v>173</v>
      </c>
      <c r="E1275" s="210" t="s">
        <v>20</v>
      </c>
      <c r="F1275" s="211" t="s">
        <v>316</v>
      </c>
      <c r="G1275" s="208"/>
      <c r="H1275" s="210" t="s">
        <v>20</v>
      </c>
      <c r="I1275" s="212"/>
      <c r="J1275" s="208"/>
      <c r="K1275" s="208"/>
      <c r="L1275" s="213"/>
      <c r="M1275" s="214"/>
      <c r="N1275" s="215"/>
      <c r="O1275" s="215"/>
      <c r="P1275" s="215"/>
      <c r="Q1275" s="215"/>
      <c r="R1275" s="215"/>
      <c r="S1275" s="215"/>
      <c r="T1275" s="216"/>
      <c r="AT1275" s="217" t="s">
        <v>173</v>
      </c>
      <c r="AU1275" s="217" t="s">
        <v>82</v>
      </c>
      <c r="AV1275" s="13" t="s">
        <v>80</v>
      </c>
      <c r="AW1275" s="13" t="s">
        <v>34</v>
      </c>
      <c r="AX1275" s="13" t="s">
        <v>73</v>
      </c>
      <c r="AY1275" s="217" t="s">
        <v>163</v>
      </c>
    </row>
    <row r="1276" spans="1:65" s="14" customFormat="1" ht="11.25">
      <c r="B1276" s="218"/>
      <c r="C1276" s="219"/>
      <c r="D1276" s="209" t="s">
        <v>173</v>
      </c>
      <c r="E1276" s="220" t="s">
        <v>20</v>
      </c>
      <c r="F1276" s="221" t="s">
        <v>1572</v>
      </c>
      <c r="G1276" s="219"/>
      <c r="H1276" s="222">
        <v>307.45</v>
      </c>
      <c r="I1276" s="223"/>
      <c r="J1276" s="219"/>
      <c r="K1276" s="219"/>
      <c r="L1276" s="224"/>
      <c r="M1276" s="225"/>
      <c r="N1276" s="226"/>
      <c r="O1276" s="226"/>
      <c r="P1276" s="226"/>
      <c r="Q1276" s="226"/>
      <c r="R1276" s="226"/>
      <c r="S1276" s="226"/>
      <c r="T1276" s="227"/>
      <c r="AT1276" s="228" t="s">
        <v>173</v>
      </c>
      <c r="AU1276" s="228" t="s">
        <v>82</v>
      </c>
      <c r="AV1276" s="14" t="s">
        <v>82</v>
      </c>
      <c r="AW1276" s="14" t="s">
        <v>34</v>
      </c>
      <c r="AX1276" s="14" t="s">
        <v>73</v>
      </c>
      <c r="AY1276" s="228" t="s">
        <v>163</v>
      </c>
    </row>
    <row r="1277" spans="1:65" s="16" customFormat="1" ht="11.25">
      <c r="B1277" s="253"/>
      <c r="C1277" s="254"/>
      <c r="D1277" s="209" t="s">
        <v>173</v>
      </c>
      <c r="E1277" s="255" t="s">
        <v>20</v>
      </c>
      <c r="F1277" s="256" t="s">
        <v>407</v>
      </c>
      <c r="G1277" s="254"/>
      <c r="H1277" s="257">
        <v>914.55</v>
      </c>
      <c r="I1277" s="258"/>
      <c r="J1277" s="254"/>
      <c r="K1277" s="254"/>
      <c r="L1277" s="259"/>
      <c r="M1277" s="260"/>
      <c r="N1277" s="261"/>
      <c r="O1277" s="261"/>
      <c r="P1277" s="261"/>
      <c r="Q1277" s="261"/>
      <c r="R1277" s="261"/>
      <c r="S1277" s="261"/>
      <c r="T1277" s="262"/>
      <c r="AT1277" s="263" t="s">
        <v>173</v>
      </c>
      <c r="AU1277" s="263" t="s">
        <v>82</v>
      </c>
      <c r="AV1277" s="16" t="s">
        <v>164</v>
      </c>
      <c r="AW1277" s="16" t="s">
        <v>34</v>
      </c>
      <c r="AX1277" s="16" t="s">
        <v>73</v>
      </c>
      <c r="AY1277" s="263" t="s">
        <v>163</v>
      </c>
    </row>
    <row r="1278" spans="1:65" s="13" customFormat="1" ht="11.25">
      <c r="B1278" s="207"/>
      <c r="C1278" s="208"/>
      <c r="D1278" s="209" t="s">
        <v>173</v>
      </c>
      <c r="E1278" s="210" t="s">
        <v>20</v>
      </c>
      <c r="F1278" s="211" t="s">
        <v>973</v>
      </c>
      <c r="G1278" s="208"/>
      <c r="H1278" s="210" t="s">
        <v>20</v>
      </c>
      <c r="I1278" s="212"/>
      <c r="J1278" s="208"/>
      <c r="K1278" s="208"/>
      <c r="L1278" s="213"/>
      <c r="M1278" s="214"/>
      <c r="N1278" s="215"/>
      <c r="O1278" s="215"/>
      <c r="P1278" s="215"/>
      <c r="Q1278" s="215"/>
      <c r="R1278" s="215"/>
      <c r="S1278" s="215"/>
      <c r="T1278" s="216"/>
      <c r="AT1278" s="217" t="s">
        <v>173</v>
      </c>
      <c r="AU1278" s="217" t="s">
        <v>82</v>
      </c>
      <c r="AV1278" s="13" t="s">
        <v>80</v>
      </c>
      <c r="AW1278" s="13" t="s">
        <v>34</v>
      </c>
      <c r="AX1278" s="13" t="s">
        <v>73</v>
      </c>
      <c r="AY1278" s="217" t="s">
        <v>163</v>
      </c>
    </row>
    <row r="1279" spans="1:65" s="13" customFormat="1" ht="11.25">
      <c r="B1279" s="207"/>
      <c r="C1279" s="208"/>
      <c r="D1279" s="209" t="s">
        <v>173</v>
      </c>
      <c r="E1279" s="210" t="s">
        <v>20</v>
      </c>
      <c r="F1279" s="211" t="s">
        <v>994</v>
      </c>
      <c r="G1279" s="208"/>
      <c r="H1279" s="210" t="s">
        <v>20</v>
      </c>
      <c r="I1279" s="212"/>
      <c r="J1279" s="208"/>
      <c r="K1279" s="208"/>
      <c r="L1279" s="213"/>
      <c r="M1279" s="214"/>
      <c r="N1279" s="215"/>
      <c r="O1279" s="215"/>
      <c r="P1279" s="215"/>
      <c r="Q1279" s="215"/>
      <c r="R1279" s="215"/>
      <c r="S1279" s="215"/>
      <c r="T1279" s="216"/>
      <c r="AT1279" s="217" t="s">
        <v>173</v>
      </c>
      <c r="AU1279" s="217" t="s">
        <v>82</v>
      </c>
      <c r="AV1279" s="13" t="s">
        <v>80</v>
      </c>
      <c r="AW1279" s="13" t="s">
        <v>34</v>
      </c>
      <c r="AX1279" s="13" t="s">
        <v>73</v>
      </c>
      <c r="AY1279" s="217" t="s">
        <v>163</v>
      </c>
    </row>
    <row r="1280" spans="1:65" s="14" customFormat="1" ht="11.25">
      <c r="B1280" s="218"/>
      <c r="C1280" s="219"/>
      <c r="D1280" s="209" t="s">
        <v>173</v>
      </c>
      <c r="E1280" s="220" t="s">
        <v>20</v>
      </c>
      <c r="F1280" s="221" t="s">
        <v>995</v>
      </c>
      <c r="G1280" s="219"/>
      <c r="H1280" s="222">
        <v>15.84</v>
      </c>
      <c r="I1280" s="223"/>
      <c r="J1280" s="219"/>
      <c r="K1280" s="219"/>
      <c r="L1280" s="224"/>
      <c r="M1280" s="225"/>
      <c r="N1280" s="226"/>
      <c r="O1280" s="226"/>
      <c r="P1280" s="226"/>
      <c r="Q1280" s="226"/>
      <c r="R1280" s="226"/>
      <c r="S1280" s="226"/>
      <c r="T1280" s="227"/>
      <c r="AT1280" s="228" t="s">
        <v>173</v>
      </c>
      <c r="AU1280" s="228" t="s">
        <v>82</v>
      </c>
      <c r="AV1280" s="14" t="s">
        <v>82</v>
      </c>
      <c r="AW1280" s="14" t="s">
        <v>34</v>
      </c>
      <c r="AX1280" s="14" t="s">
        <v>73</v>
      </c>
      <c r="AY1280" s="228" t="s">
        <v>163</v>
      </c>
    </row>
    <row r="1281" spans="1:65" s="14" customFormat="1" ht="11.25">
      <c r="B1281" s="218"/>
      <c r="C1281" s="219"/>
      <c r="D1281" s="209" t="s">
        <v>173</v>
      </c>
      <c r="E1281" s="220" t="s">
        <v>20</v>
      </c>
      <c r="F1281" s="221" t="s">
        <v>996</v>
      </c>
      <c r="G1281" s="219"/>
      <c r="H1281" s="222">
        <v>7.2439999999999998</v>
      </c>
      <c r="I1281" s="223"/>
      <c r="J1281" s="219"/>
      <c r="K1281" s="219"/>
      <c r="L1281" s="224"/>
      <c r="M1281" s="225"/>
      <c r="N1281" s="226"/>
      <c r="O1281" s="226"/>
      <c r="P1281" s="226"/>
      <c r="Q1281" s="226"/>
      <c r="R1281" s="226"/>
      <c r="S1281" s="226"/>
      <c r="T1281" s="227"/>
      <c r="AT1281" s="228" t="s">
        <v>173</v>
      </c>
      <c r="AU1281" s="228" t="s">
        <v>82</v>
      </c>
      <c r="AV1281" s="14" t="s">
        <v>82</v>
      </c>
      <c r="AW1281" s="14" t="s">
        <v>34</v>
      </c>
      <c r="AX1281" s="14" t="s">
        <v>73</v>
      </c>
      <c r="AY1281" s="228" t="s">
        <v>163</v>
      </c>
    </row>
    <row r="1282" spans="1:65" s="16" customFormat="1" ht="11.25">
      <c r="B1282" s="253"/>
      <c r="C1282" s="254"/>
      <c r="D1282" s="209" t="s">
        <v>173</v>
      </c>
      <c r="E1282" s="255" t="s">
        <v>20</v>
      </c>
      <c r="F1282" s="256" t="s">
        <v>407</v>
      </c>
      <c r="G1282" s="254"/>
      <c r="H1282" s="257">
        <v>23.084</v>
      </c>
      <c r="I1282" s="258"/>
      <c r="J1282" s="254"/>
      <c r="K1282" s="254"/>
      <c r="L1282" s="259"/>
      <c r="M1282" s="260"/>
      <c r="N1282" s="261"/>
      <c r="O1282" s="261"/>
      <c r="P1282" s="261"/>
      <c r="Q1282" s="261"/>
      <c r="R1282" s="261"/>
      <c r="S1282" s="261"/>
      <c r="T1282" s="262"/>
      <c r="AT1282" s="263" t="s">
        <v>173</v>
      </c>
      <c r="AU1282" s="263" t="s">
        <v>82</v>
      </c>
      <c r="AV1282" s="16" t="s">
        <v>164</v>
      </c>
      <c r="AW1282" s="16" t="s">
        <v>34</v>
      </c>
      <c r="AX1282" s="16" t="s">
        <v>73</v>
      </c>
      <c r="AY1282" s="263" t="s">
        <v>163</v>
      </c>
    </row>
    <row r="1283" spans="1:65" s="13" customFormat="1" ht="11.25">
      <c r="B1283" s="207"/>
      <c r="C1283" s="208"/>
      <c r="D1283" s="209" t="s">
        <v>173</v>
      </c>
      <c r="E1283" s="210" t="s">
        <v>20</v>
      </c>
      <c r="F1283" s="211" t="s">
        <v>1573</v>
      </c>
      <c r="G1283" s="208"/>
      <c r="H1283" s="210" t="s">
        <v>20</v>
      </c>
      <c r="I1283" s="212"/>
      <c r="J1283" s="208"/>
      <c r="K1283" s="208"/>
      <c r="L1283" s="213"/>
      <c r="M1283" s="214"/>
      <c r="N1283" s="215"/>
      <c r="O1283" s="215"/>
      <c r="P1283" s="215"/>
      <c r="Q1283" s="215"/>
      <c r="R1283" s="215"/>
      <c r="S1283" s="215"/>
      <c r="T1283" s="216"/>
      <c r="AT1283" s="217" t="s">
        <v>173</v>
      </c>
      <c r="AU1283" s="217" t="s">
        <v>82</v>
      </c>
      <c r="AV1283" s="13" t="s">
        <v>80</v>
      </c>
      <c r="AW1283" s="13" t="s">
        <v>34</v>
      </c>
      <c r="AX1283" s="13" t="s">
        <v>73</v>
      </c>
      <c r="AY1283" s="217" t="s">
        <v>163</v>
      </c>
    </row>
    <row r="1284" spans="1:65" s="14" customFormat="1" ht="11.25">
      <c r="B1284" s="218"/>
      <c r="C1284" s="219"/>
      <c r="D1284" s="209" t="s">
        <v>173</v>
      </c>
      <c r="E1284" s="220" t="s">
        <v>20</v>
      </c>
      <c r="F1284" s="221" t="s">
        <v>1574</v>
      </c>
      <c r="G1284" s="219"/>
      <c r="H1284" s="222">
        <v>52.35</v>
      </c>
      <c r="I1284" s="223"/>
      <c r="J1284" s="219"/>
      <c r="K1284" s="219"/>
      <c r="L1284" s="224"/>
      <c r="M1284" s="225"/>
      <c r="N1284" s="226"/>
      <c r="O1284" s="226"/>
      <c r="P1284" s="226"/>
      <c r="Q1284" s="226"/>
      <c r="R1284" s="226"/>
      <c r="S1284" s="226"/>
      <c r="T1284" s="227"/>
      <c r="AT1284" s="228" t="s">
        <v>173</v>
      </c>
      <c r="AU1284" s="228" t="s">
        <v>82</v>
      </c>
      <c r="AV1284" s="14" t="s">
        <v>82</v>
      </c>
      <c r="AW1284" s="14" t="s">
        <v>34</v>
      </c>
      <c r="AX1284" s="14" t="s">
        <v>73</v>
      </c>
      <c r="AY1284" s="228" t="s">
        <v>163</v>
      </c>
    </row>
    <row r="1285" spans="1:65" s="16" customFormat="1" ht="11.25">
      <c r="B1285" s="253"/>
      <c r="C1285" s="254"/>
      <c r="D1285" s="209" t="s">
        <v>173</v>
      </c>
      <c r="E1285" s="255" t="s">
        <v>20</v>
      </c>
      <c r="F1285" s="256" t="s">
        <v>407</v>
      </c>
      <c r="G1285" s="254"/>
      <c r="H1285" s="257">
        <v>52.35</v>
      </c>
      <c r="I1285" s="258"/>
      <c r="J1285" s="254"/>
      <c r="K1285" s="254"/>
      <c r="L1285" s="259"/>
      <c r="M1285" s="260"/>
      <c r="N1285" s="261"/>
      <c r="O1285" s="261"/>
      <c r="P1285" s="261"/>
      <c r="Q1285" s="261"/>
      <c r="R1285" s="261"/>
      <c r="S1285" s="261"/>
      <c r="T1285" s="262"/>
      <c r="AT1285" s="263" t="s">
        <v>173</v>
      </c>
      <c r="AU1285" s="263" t="s">
        <v>82</v>
      </c>
      <c r="AV1285" s="16" t="s">
        <v>164</v>
      </c>
      <c r="AW1285" s="16" t="s">
        <v>34</v>
      </c>
      <c r="AX1285" s="16" t="s">
        <v>73</v>
      </c>
      <c r="AY1285" s="263" t="s">
        <v>163</v>
      </c>
    </row>
    <row r="1286" spans="1:65" s="15" customFormat="1" ht="11.25">
      <c r="B1286" s="229"/>
      <c r="C1286" s="230"/>
      <c r="D1286" s="209" t="s">
        <v>173</v>
      </c>
      <c r="E1286" s="231" t="s">
        <v>20</v>
      </c>
      <c r="F1286" s="232" t="s">
        <v>178</v>
      </c>
      <c r="G1286" s="230"/>
      <c r="H1286" s="233">
        <v>989.98400000000004</v>
      </c>
      <c r="I1286" s="234"/>
      <c r="J1286" s="230"/>
      <c r="K1286" s="230"/>
      <c r="L1286" s="235"/>
      <c r="M1286" s="236"/>
      <c r="N1286" s="237"/>
      <c r="O1286" s="237"/>
      <c r="P1286" s="237"/>
      <c r="Q1286" s="237"/>
      <c r="R1286" s="237"/>
      <c r="S1286" s="237"/>
      <c r="T1286" s="238"/>
      <c r="AT1286" s="239" t="s">
        <v>173</v>
      </c>
      <c r="AU1286" s="239" t="s">
        <v>82</v>
      </c>
      <c r="AV1286" s="15" t="s">
        <v>171</v>
      </c>
      <c r="AW1286" s="15" t="s">
        <v>34</v>
      </c>
      <c r="AX1286" s="15" t="s">
        <v>80</v>
      </c>
      <c r="AY1286" s="239" t="s">
        <v>163</v>
      </c>
    </row>
    <row r="1287" spans="1:65" s="2" customFormat="1" ht="31.5" customHeight="1">
      <c r="A1287" s="36"/>
      <c r="B1287" s="37"/>
      <c r="C1287" s="194" t="s">
        <v>1583</v>
      </c>
      <c r="D1287" s="194" t="s">
        <v>166</v>
      </c>
      <c r="E1287" s="195" t="s">
        <v>1584</v>
      </c>
      <c r="F1287" s="196" t="s">
        <v>1585</v>
      </c>
      <c r="G1287" s="197" t="s">
        <v>185</v>
      </c>
      <c r="H1287" s="198">
        <v>23.084</v>
      </c>
      <c r="I1287" s="199"/>
      <c r="J1287" s="200">
        <f>ROUND(I1287*H1287,2)</f>
        <v>0</v>
      </c>
      <c r="K1287" s="196" t="s">
        <v>20</v>
      </c>
      <c r="L1287" s="41"/>
      <c r="M1287" s="201" t="s">
        <v>20</v>
      </c>
      <c r="N1287" s="202" t="s">
        <v>44</v>
      </c>
      <c r="O1287" s="66"/>
      <c r="P1287" s="203">
        <f>O1287*H1287</f>
        <v>0</v>
      </c>
      <c r="Q1287" s="203">
        <v>5.0000000000000001E-4</v>
      </c>
      <c r="R1287" s="203">
        <f>Q1287*H1287</f>
        <v>1.1542E-2</v>
      </c>
      <c r="S1287" s="203">
        <v>0</v>
      </c>
      <c r="T1287" s="204">
        <f>S1287*H1287</f>
        <v>0</v>
      </c>
      <c r="U1287" s="36"/>
      <c r="V1287" s="36"/>
      <c r="W1287" s="36"/>
      <c r="X1287" s="36"/>
      <c r="Y1287" s="36"/>
      <c r="Z1287" s="36"/>
      <c r="AA1287" s="36"/>
      <c r="AB1287" s="36"/>
      <c r="AC1287" s="36"/>
      <c r="AD1287" s="36"/>
      <c r="AE1287" s="36"/>
      <c r="AR1287" s="205" t="s">
        <v>275</v>
      </c>
      <c r="AT1287" s="205" t="s">
        <v>166</v>
      </c>
      <c r="AU1287" s="205" t="s">
        <v>82</v>
      </c>
      <c r="AY1287" s="19" t="s">
        <v>163</v>
      </c>
      <c r="BE1287" s="206">
        <f>IF(N1287="základní",J1287,0)</f>
        <v>0</v>
      </c>
      <c r="BF1287" s="206">
        <f>IF(N1287="snížená",J1287,0)</f>
        <v>0</v>
      </c>
      <c r="BG1287" s="206">
        <f>IF(N1287="zákl. přenesená",J1287,0)</f>
        <v>0</v>
      </c>
      <c r="BH1287" s="206">
        <f>IF(N1287="sníž. přenesená",J1287,0)</f>
        <v>0</v>
      </c>
      <c r="BI1287" s="206">
        <f>IF(N1287="nulová",J1287,0)</f>
        <v>0</v>
      </c>
      <c r="BJ1287" s="19" t="s">
        <v>80</v>
      </c>
      <c r="BK1287" s="206">
        <f>ROUND(I1287*H1287,2)</f>
        <v>0</v>
      </c>
      <c r="BL1287" s="19" t="s">
        <v>275</v>
      </c>
      <c r="BM1287" s="205" t="s">
        <v>1586</v>
      </c>
    </row>
    <row r="1288" spans="1:65" s="2" customFormat="1" ht="58.5">
      <c r="A1288" s="36"/>
      <c r="B1288" s="37"/>
      <c r="C1288" s="38"/>
      <c r="D1288" s="209" t="s">
        <v>187</v>
      </c>
      <c r="E1288" s="38"/>
      <c r="F1288" s="240" t="s">
        <v>1569</v>
      </c>
      <c r="G1288" s="38"/>
      <c r="H1288" s="38"/>
      <c r="I1288" s="117"/>
      <c r="J1288" s="38"/>
      <c r="K1288" s="38"/>
      <c r="L1288" s="41"/>
      <c r="M1288" s="241"/>
      <c r="N1288" s="242"/>
      <c r="O1288" s="66"/>
      <c r="P1288" s="66"/>
      <c r="Q1288" s="66"/>
      <c r="R1288" s="66"/>
      <c r="S1288" s="66"/>
      <c r="T1288" s="67"/>
      <c r="U1288" s="36"/>
      <c r="V1288" s="36"/>
      <c r="W1288" s="36"/>
      <c r="X1288" s="36"/>
      <c r="Y1288" s="36"/>
      <c r="Z1288" s="36"/>
      <c r="AA1288" s="36"/>
      <c r="AB1288" s="36"/>
      <c r="AC1288" s="36"/>
      <c r="AD1288" s="36"/>
      <c r="AE1288" s="36"/>
      <c r="AT1288" s="19" t="s">
        <v>187</v>
      </c>
      <c r="AU1288" s="19" t="s">
        <v>82</v>
      </c>
    </row>
    <row r="1289" spans="1:65" s="13" customFormat="1" ht="11.25">
      <c r="B1289" s="207"/>
      <c r="C1289" s="208"/>
      <c r="D1289" s="209" t="s">
        <v>173</v>
      </c>
      <c r="E1289" s="210" t="s">
        <v>20</v>
      </c>
      <c r="F1289" s="211" t="s">
        <v>973</v>
      </c>
      <c r="G1289" s="208"/>
      <c r="H1289" s="210" t="s">
        <v>20</v>
      </c>
      <c r="I1289" s="212"/>
      <c r="J1289" s="208"/>
      <c r="K1289" s="208"/>
      <c r="L1289" s="213"/>
      <c r="M1289" s="214"/>
      <c r="N1289" s="215"/>
      <c r="O1289" s="215"/>
      <c r="P1289" s="215"/>
      <c r="Q1289" s="215"/>
      <c r="R1289" s="215"/>
      <c r="S1289" s="215"/>
      <c r="T1289" s="216"/>
      <c r="AT1289" s="217" t="s">
        <v>173</v>
      </c>
      <c r="AU1289" s="217" t="s">
        <v>82</v>
      </c>
      <c r="AV1289" s="13" t="s">
        <v>80</v>
      </c>
      <c r="AW1289" s="13" t="s">
        <v>34</v>
      </c>
      <c r="AX1289" s="13" t="s">
        <v>73</v>
      </c>
      <c r="AY1289" s="217" t="s">
        <v>163</v>
      </c>
    </row>
    <row r="1290" spans="1:65" s="13" customFormat="1" ht="11.25">
      <c r="B1290" s="207"/>
      <c r="C1290" s="208"/>
      <c r="D1290" s="209" t="s">
        <v>173</v>
      </c>
      <c r="E1290" s="210" t="s">
        <v>20</v>
      </c>
      <c r="F1290" s="211" t="s">
        <v>994</v>
      </c>
      <c r="G1290" s="208"/>
      <c r="H1290" s="210" t="s">
        <v>20</v>
      </c>
      <c r="I1290" s="212"/>
      <c r="J1290" s="208"/>
      <c r="K1290" s="208"/>
      <c r="L1290" s="213"/>
      <c r="M1290" s="214"/>
      <c r="N1290" s="215"/>
      <c r="O1290" s="215"/>
      <c r="P1290" s="215"/>
      <c r="Q1290" s="215"/>
      <c r="R1290" s="215"/>
      <c r="S1290" s="215"/>
      <c r="T1290" s="216"/>
      <c r="AT1290" s="217" t="s">
        <v>173</v>
      </c>
      <c r="AU1290" s="217" t="s">
        <v>82</v>
      </c>
      <c r="AV1290" s="13" t="s">
        <v>80</v>
      </c>
      <c r="AW1290" s="13" t="s">
        <v>34</v>
      </c>
      <c r="AX1290" s="13" t="s">
        <v>73</v>
      </c>
      <c r="AY1290" s="217" t="s">
        <v>163</v>
      </c>
    </row>
    <row r="1291" spans="1:65" s="14" customFormat="1" ht="11.25">
      <c r="B1291" s="218"/>
      <c r="C1291" s="219"/>
      <c r="D1291" s="209" t="s">
        <v>173</v>
      </c>
      <c r="E1291" s="220" t="s">
        <v>20</v>
      </c>
      <c r="F1291" s="221" t="s">
        <v>995</v>
      </c>
      <c r="G1291" s="219"/>
      <c r="H1291" s="222">
        <v>15.84</v>
      </c>
      <c r="I1291" s="223"/>
      <c r="J1291" s="219"/>
      <c r="K1291" s="219"/>
      <c r="L1291" s="224"/>
      <c r="M1291" s="225"/>
      <c r="N1291" s="226"/>
      <c r="O1291" s="226"/>
      <c r="P1291" s="226"/>
      <c r="Q1291" s="226"/>
      <c r="R1291" s="226"/>
      <c r="S1291" s="226"/>
      <c r="T1291" s="227"/>
      <c r="AT1291" s="228" t="s">
        <v>173</v>
      </c>
      <c r="AU1291" s="228" t="s">
        <v>82</v>
      </c>
      <c r="AV1291" s="14" t="s">
        <v>82</v>
      </c>
      <c r="AW1291" s="14" t="s">
        <v>34</v>
      </c>
      <c r="AX1291" s="14" t="s">
        <v>73</v>
      </c>
      <c r="AY1291" s="228" t="s">
        <v>163</v>
      </c>
    </row>
    <row r="1292" spans="1:65" s="14" customFormat="1" ht="11.25">
      <c r="B1292" s="218"/>
      <c r="C1292" s="219"/>
      <c r="D1292" s="209" t="s">
        <v>173</v>
      </c>
      <c r="E1292" s="220" t="s">
        <v>20</v>
      </c>
      <c r="F1292" s="221" t="s">
        <v>996</v>
      </c>
      <c r="G1292" s="219"/>
      <c r="H1292" s="222">
        <v>7.2439999999999998</v>
      </c>
      <c r="I1292" s="223"/>
      <c r="J1292" s="219"/>
      <c r="K1292" s="219"/>
      <c r="L1292" s="224"/>
      <c r="M1292" s="225"/>
      <c r="N1292" s="226"/>
      <c r="O1292" s="226"/>
      <c r="P1292" s="226"/>
      <c r="Q1292" s="226"/>
      <c r="R1292" s="226"/>
      <c r="S1292" s="226"/>
      <c r="T1292" s="227"/>
      <c r="AT1292" s="228" t="s">
        <v>173</v>
      </c>
      <c r="AU1292" s="228" t="s">
        <v>82</v>
      </c>
      <c r="AV1292" s="14" t="s">
        <v>82</v>
      </c>
      <c r="AW1292" s="14" t="s">
        <v>34</v>
      </c>
      <c r="AX1292" s="14" t="s">
        <v>73</v>
      </c>
      <c r="AY1292" s="228" t="s">
        <v>163</v>
      </c>
    </row>
    <row r="1293" spans="1:65" s="15" customFormat="1" ht="11.25">
      <c r="B1293" s="229"/>
      <c r="C1293" s="230"/>
      <c r="D1293" s="209" t="s">
        <v>173</v>
      </c>
      <c r="E1293" s="231" t="s">
        <v>20</v>
      </c>
      <c r="F1293" s="232" t="s">
        <v>178</v>
      </c>
      <c r="G1293" s="230"/>
      <c r="H1293" s="233">
        <v>23.084</v>
      </c>
      <c r="I1293" s="234"/>
      <c r="J1293" s="230"/>
      <c r="K1293" s="230"/>
      <c r="L1293" s="235"/>
      <c r="M1293" s="236"/>
      <c r="N1293" s="237"/>
      <c r="O1293" s="237"/>
      <c r="P1293" s="237"/>
      <c r="Q1293" s="237"/>
      <c r="R1293" s="237"/>
      <c r="S1293" s="237"/>
      <c r="T1293" s="238"/>
      <c r="AT1293" s="239" t="s">
        <v>173</v>
      </c>
      <c r="AU1293" s="239" t="s">
        <v>82</v>
      </c>
      <c r="AV1293" s="15" t="s">
        <v>171</v>
      </c>
      <c r="AW1293" s="15" t="s">
        <v>34</v>
      </c>
      <c r="AX1293" s="15" t="s">
        <v>80</v>
      </c>
      <c r="AY1293" s="239" t="s">
        <v>163</v>
      </c>
    </row>
    <row r="1294" spans="1:65" s="2" customFormat="1" ht="30.75" customHeight="1">
      <c r="A1294" s="36"/>
      <c r="B1294" s="37"/>
      <c r="C1294" s="194" t="s">
        <v>1587</v>
      </c>
      <c r="D1294" s="194" t="s">
        <v>166</v>
      </c>
      <c r="E1294" s="195" t="s">
        <v>1588</v>
      </c>
      <c r="F1294" s="196" t="s">
        <v>1589</v>
      </c>
      <c r="G1294" s="197" t="s">
        <v>185</v>
      </c>
      <c r="H1294" s="198">
        <v>989.98400000000004</v>
      </c>
      <c r="I1294" s="199"/>
      <c r="J1294" s="200">
        <f>ROUND(I1294*H1294,2)</f>
        <v>0</v>
      </c>
      <c r="K1294" s="196" t="s">
        <v>170</v>
      </c>
      <c r="L1294" s="41"/>
      <c r="M1294" s="201" t="s">
        <v>20</v>
      </c>
      <c r="N1294" s="202" t="s">
        <v>44</v>
      </c>
      <c r="O1294" s="66"/>
      <c r="P1294" s="203">
        <f>O1294*H1294</f>
        <v>0</v>
      </c>
      <c r="Q1294" s="203">
        <v>4.4999999999999997E-3</v>
      </c>
      <c r="R1294" s="203">
        <f>Q1294*H1294</f>
        <v>4.4549279999999998</v>
      </c>
      <c r="S1294" s="203">
        <v>0</v>
      </c>
      <c r="T1294" s="204">
        <f>S1294*H1294</f>
        <v>0</v>
      </c>
      <c r="U1294" s="36"/>
      <c r="V1294" s="36"/>
      <c r="W1294" s="36"/>
      <c r="X1294" s="36"/>
      <c r="Y1294" s="36"/>
      <c r="Z1294" s="36"/>
      <c r="AA1294" s="36"/>
      <c r="AB1294" s="36"/>
      <c r="AC1294" s="36"/>
      <c r="AD1294" s="36"/>
      <c r="AE1294" s="36"/>
      <c r="AR1294" s="205" t="s">
        <v>275</v>
      </c>
      <c r="AT1294" s="205" t="s">
        <v>166</v>
      </c>
      <c r="AU1294" s="205" t="s">
        <v>82</v>
      </c>
      <c r="AY1294" s="19" t="s">
        <v>163</v>
      </c>
      <c r="BE1294" s="206">
        <f>IF(N1294="základní",J1294,0)</f>
        <v>0</v>
      </c>
      <c r="BF1294" s="206">
        <f>IF(N1294="snížená",J1294,0)</f>
        <v>0</v>
      </c>
      <c r="BG1294" s="206">
        <f>IF(N1294="zákl. přenesená",J1294,0)</f>
        <v>0</v>
      </c>
      <c r="BH1294" s="206">
        <f>IF(N1294="sníž. přenesená",J1294,0)</f>
        <v>0</v>
      </c>
      <c r="BI1294" s="206">
        <f>IF(N1294="nulová",J1294,0)</f>
        <v>0</v>
      </c>
      <c r="BJ1294" s="19" t="s">
        <v>80</v>
      </c>
      <c r="BK1294" s="206">
        <f>ROUND(I1294*H1294,2)</f>
        <v>0</v>
      </c>
      <c r="BL1294" s="19" t="s">
        <v>275</v>
      </c>
      <c r="BM1294" s="205" t="s">
        <v>1590</v>
      </c>
    </row>
    <row r="1295" spans="1:65" s="2" customFormat="1" ht="58.5">
      <c r="A1295" s="36"/>
      <c r="B1295" s="37"/>
      <c r="C1295" s="38"/>
      <c r="D1295" s="209" t="s">
        <v>187</v>
      </c>
      <c r="E1295" s="38"/>
      <c r="F1295" s="240" t="s">
        <v>1569</v>
      </c>
      <c r="G1295" s="38"/>
      <c r="H1295" s="38"/>
      <c r="I1295" s="117"/>
      <c r="J1295" s="38"/>
      <c r="K1295" s="38"/>
      <c r="L1295" s="41"/>
      <c r="M1295" s="241"/>
      <c r="N1295" s="242"/>
      <c r="O1295" s="66"/>
      <c r="P1295" s="66"/>
      <c r="Q1295" s="66"/>
      <c r="R1295" s="66"/>
      <c r="S1295" s="66"/>
      <c r="T1295" s="67"/>
      <c r="U1295" s="36"/>
      <c r="V1295" s="36"/>
      <c r="W1295" s="36"/>
      <c r="X1295" s="36"/>
      <c r="Y1295" s="36"/>
      <c r="Z1295" s="36"/>
      <c r="AA1295" s="36"/>
      <c r="AB1295" s="36"/>
      <c r="AC1295" s="36"/>
      <c r="AD1295" s="36"/>
      <c r="AE1295" s="36"/>
      <c r="AT1295" s="19" t="s">
        <v>187</v>
      </c>
      <c r="AU1295" s="19" t="s">
        <v>82</v>
      </c>
    </row>
    <row r="1296" spans="1:65" s="13" customFormat="1" ht="11.25">
      <c r="B1296" s="207"/>
      <c r="C1296" s="208"/>
      <c r="D1296" s="209" t="s">
        <v>173</v>
      </c>
      <c r="E1296" s="210" t="s">
        <v>20</v>
      </c>
      <c r="F1296" s="211" t="s">
        <v>313</v>
      </c>
      <c r="G1296" s="208"/>
      <c r="H1296" s="210" t="s">
        <v>20</v>
      </c>
      <c r="I1296" s="212"/>
      <c r="J1296" s="208"/>
      <c r="K1296" s="208"/>
      <c r="L1296" s="213"/>
      <c r="M1296" s="214"/>
      <c r="N1296" s="215"/>
      <c r="O1296" s="215"/>
      <c r="P1296" s="215"/>
      <c r="Q1296" s="215"/>
      <c r="R1296" s="215"/>
      <c r="S1296" s="215"/>
      <c r="T1296" s="216"/>
      <c r="AT1296" s="217" t="s">
        <v>173</v>
      </c>
      <c r="AU1296" s="217" t="s">
        <v>82</v>
      </c>
      <c r="AV1296" s="13" t="s">
        <v>80</v>
      </c>
      <c r="AW1296" s="13" t="s">
        <v>34</v>
      </c>
      <c r="AX1296" s="13" t="s">
        <v>73</v>
      </c>
      <c r="AY1296" s="217" t="s">
        <v>163</v>
      </c>
    </row>
    <row r="1297" spans="1:65" s="14" customFormat="1" ht="11.25">
      <c r="B1297" s="218"/>
      <c r="C1297" s="219"/>
      <c r="D1297" s="209" t="s">
        <v>173</v>
      </c>
      <c r="E1297" s="220" t="s">
        <v>20</v>
      </c>
      <c r="F1297" s="221" t="s">
        <v>1570</v>
      </c>
      <c r="G1297" s="219"/>
      <c r="H1297" s="222">
        <v>379</v>
      </c>
      <c r="I1297" s="223"/>
      <c r="J1297" s="219"/>
      <c r="K1297" s="219"/>
      <c r="L1297" s="224"/>
      <c r="M1297" s="225"/>
      <c r="N1297" s="226"/>
      <c r="O1297" s="226"/>
      <c r="P1297" s="226"/>
      <c r="Q1297" s="226"/>
      <c r="R1297" s="226"/>
      <c r="S1297" s="226"/>
      <c r="T1297" s="227"/>
      <c r="AT1297" s="228" t="s">
        <v>173</v>
      </c>
      <c r="AU1297" s="228" t="s">
        <v>82</v>
      </c>
      <c r="AV1297" s="14" t="s">
        <v>82</v>
      </c>
      <c r="AW1297" s="14" t="s">
        <v>34</v>
      </c>
      <c r="AX1297" s="14" t="s">
        <v>73</v>
      </c>
      <c r="AY1297" s="228" t="s">
        <v>163</v>
      </c>
    </row>
    <row r="1298" spans="1:65" s="13" customFormat="1" ht="11.25">
      <c r="B1298" s="207"/>
      <c r="C1298" s="208"/>
      <c r="D1298" s="209" t="s">
        <v>173</v>
      </c>
      <c r="E1298" s="210" t="s">
        <v>20</v>
      </c>
      <c r="F1298" s="211" t="s">
        <v>361</v>
      </c>
      <c r="G1298" s="208"/>
      <c r="H1298" s="210" t="s">
        <v>20</v>
      </c>
      <c r="I1298" s="212"/>
      <c r="J1298" s="208"/>
      <c r="K1298" s="208"/>
      <c r="L1298" s="213"/>
      <c r="M1298" s="214"/>
      <c r="N1298" s="215"/>
      <c r="O1298" s="215"/>
      <c r="P1298" s="215"/>
      <c r="Q1298" s="215"/>
      <c r="R1298" s="215"/>
      <c r="S1298" s="215"/>
      <c r="T1298" s="216"/>
      <c r="AT1298" s="217" t="s">
        <v>173</v>
      </c>
      <c r="AU1298" s="217" t="s">
        <v>82</v>
      </c>
      <c r="AV1298" s="13" t="s">
        <v>80</v>
      </c>
      <c r="AW1298" s="13" t="s">
        <v>34</v>
      </c>
      <c r="AX1298" s="13" t="s">
        <v>73</v>
      </c>
      <c r="AY1298" s="217" t="s">
        <v>163</v>
      </c>
    </row>
    <row r="1299" spans="1:65" s="14" customFormat="1" ht="11.25">
      <c r="B1299" s="218"/>
      <c r="C1299" s="219"/>
      <c r="D1299" s="209" t="s">
        <v>173</v>
      </c>
      <c r="E1299" s="220" t="s">
        <v>20</v>
      </c>
      <c r="F1299" s="221" t="s">
        <v>1571</v>
      </c>
      <c r="G1299" s="219"/>
      <c r="H1299" s="222">
        <v>228.1</v>
      </c>
      <c r="I1299" s="223"/>
      <c r="J1299" s="219"/>
      <c r="K1299" s="219"/>
      <c r="L1299" s="224"/>
      <c r="M1299" s="225"/>
      <c r="N1299" s="226"/>
      <c r="O1299" s="226"/>
      <c r="P1299" s="226"/>
      <c r="Q1299" s="226"/>
      <c r="R1299" s="226"/>
      <c r="S1299" s="226"/>
      <c r="T1299" s="227"/>
      <c r="AT1299" s="228" t="s">
        <v>173</v>
      </c>
      <c r="AU1299" s="228" t="s">
        <v>82</v>
      </c>
      <c r="AV1299" s="14" t="s">
        <v>82</v>
      </c>
      <c r="AW1299" s="14" t="s">
        <v>34</v>
      </c>
      <c r="AX1299" s="14" t="s">
        <v>73</v>
      </c>
      <c r="AY1299" s="228" t="s">
        <v>163</v>
      </c>
    </row>
    <row r="1300" spans="1:65" s="13" customFormat="1" ht="11.25">
      <c r="B1300" s="207"/>
      <c r="C1300" s="208"/>
      <c r="D1300" s="209" t="s">
        <v>173</v>
      </c>
      <c r="E1300" s="210" t="s">
        <v>20</v>
      </c>
      <c r="F1300" s="211" t="s">
        <v>316</v>
      </c>
      <c r="G1300" s="208"/>
      <c r="H1300" s="210" t="s">
        <v>20</v>
      </c>
      <c r="I1300" s="212"/>
      <c r="J1300" s="208"/>
      <c r="K1300" s="208"/>
      <c r="L1300" s="213"/>
      <c r="M1300" s="214"/>
      <c r="N1300" s="215"/>
      <c r="O1300" s="215"/>
      <c r="P1300" s="215"/>
      <c r="Q1300" s="215"/>
      <c r="R1300" s="215"/>
      <c r="S1300" s="215"/>
      <c r="T1300" s="216"/>
      <c r="AT1300" s="217" t="s">
        <v>173</v>
      </c>
      <c r="AU1300" s="217" t="s">
        <v>82</v>
      </c>
      <c r="AV1300" s="13" t="s">
        <v>80</v>
      </c>
      <c r="AW1300" s="13" t="s">
        <v>34</v>
      </c>
      <c r="AX1300" s="13" t="s">
        <v>73</v>
      </c>
      <c r="AY1300" s="217" t="s">
        <v>163</v>
      </c>
    </row>
    <row r="1301" spans="1:65" s="14" customFormat="1" ht="11.25">
      <c r="B1301" s="218"/>
      <c r="C1301" s="219"/>
      <c r="D1301" s="209" t="s">
        <v>173</v>
      </c>
      <c r="E1301" s="220" t="s">
        <v>20</v>
      </c>
      <c r="F1301" s="221" t="s">
        <v>1572</v>
      </c>
      <c r="G1301" s="219"/>
      <c r="H1301" s="222">
        <v>307.45</v>
      </c>
      <c r="I1301" s="223"/>
      <c r="J1301" s="219"/>
      <c r="K1301" s="219"/>
      <c r="L1301" s="224"/>
      <c r="M1301" s="225"/>
      <c r="N1301" s="226"/>
      <c r="O1301" s="226"/>
      <c r="P1301" s="226"/>
      <c r="Q1301" s="226"/>
      <c r="R1301" s="226"/>
      <c r="S1301" s="226"/>
      <c r="T1301" s="227"/>
      <c r="AT1301" s="228" t="s">
        <v>173</v>
      </c>
      <c r="AU1301" s="228" t="s">
        <v>82</v>
      </c>
      <c r="AV1301" s="14" t="s">
        <v>82</v>
      </c>
      <c r="AW1301" s="14" t="s">
        <v>34</v>
      </c>
      <c r="AX1301" s="14" t="s">
        <v>73</v>
      </c>
      <c r="AY1301" s="228" t="s">
        <v>163</v>
      </c>
    </row>
    <row r="1302" spans="1:65" s="16" customFormat="1" ht="11.25">
      <c r="B1302" s="253"/>
      <c r="C1302" s="254"/>
      <c r="D1302" s="209" t="s">
        <v>173</v>
      </c>
      <c r="E1302" s="255" t="s">
        <v>20</v>
      </c>
      <c r="F1302" s="256" t="s">
        <v>407</v>
      </c>
      <c r="G1302" s="254"/>
      <c r="H1302" s="257">
        <v>914.55</v>
      </c>
      <c r="I1302" s="258"/>
      <c r="J1302" s="254"/>
      <c r="K1302" s="254"/>
      <c r="L1302" s="259"/>
      <c r="M1302" s="260"/>
      <c r="N1302" s="261"/>
      <c r="O1302" s="261"/>
      <c r="P1302" s="261"/>
      <c r="Q1302" s="261"/>
      <c r="R1302" s="261"/>
      <c r="S1302" s="261"/>
      <c r="T1302" s="262"/>
      <c r="AT1302" s="263" t="s">
        <v>173</v>
      </c>
      <c r="AU1302" s="263" t="s">
        <v>82</v>
      </c>
      <c r="AV1302" s="16" t="s">
        <v>164</v>
      </c>
      <c r="AW1302" s="16" t="s">
        <v>34</v>
      </c>
      <c r="AX1302" s="16" t="s">
        <v>73</v>
      </c>
      <c r="AY1302" s="263" t="s">
        <v>163</v>
      </c>
    </row>
    <row r="1303" spans="1:65" s="13" customFormat="1" ht="11.25">
      <c r="B1303" s="207"/>
      <c r="C1303" s="208"/>
      <c r="D1303" s="209" t="s">
        <v>173</v>
      </c>
      <c r="E1303" s="210" t="s">
        <v>20</v>
      </c>
      <c r="F1303" s="211" t="s">
        <v>973</v>
      </c>
      <c r="G1303" s="208"/>
      <c r="H1303" s="210" t="s">
        <v>20</v>
      </c>
      <c r="I1303" s="212"/>
      <c r="J1303" s="208"/>
      <c r="K1303" s="208"/>
      <c r="L1303" s="213"/>
      <c r="M1303" s="214"/>
      <c r="N1303" s="215"/>
      <c r="O1303" s="215"/>
      <c r="P1303" s="215"/>
      <c r="Q1303" s="215"/>
      <c r="R1303" s="215"/>
      <c r="S1303" s="215"/>
      <c r="T1303" s="216"/>
      <c r="AT1303" s="217" t="s">
        <v>173</v>
      </c>
      <c r="AU1303" s="217" t="s">
        <v>82</v>
      </c>
      <c r="AV1303" s="13" t="s">
        <v>80</v>
      </c>
      <c r="AW1303" s="13" t="s">
        <v>34</v>
      </c>
      <c r="AX1303" s="13" t="s">
        <v>73</v>
      </c>
      <c r="AY1303" s="217" t="s">
        <v>163</v>
      </c>
    </row>
    <row r="1304" spans="1:65" s="13" customFormat="1" ht="11.25">
      <c r="B1304" s="207"/>
      <c r="C1304" s="208"/>
      <c r="D1304" s="209" t="s">
        <v>173</v>
      </c>
      <c r="E1304" s="210" t="s">
        <v>20</v>
      </c>
      <c r="F1304" s="211" t="s">
        <v>994</v>
      </c>
      <c r="G1304" s="208"/>
      <c r="H1304" s="210" t="s">
        <v>20</v>
      </c>
      <c r="I1304" s="212"/>
      <c r="J1304" s="208"/>
      <c r="K1304" s="208"/>
      <c r="L1304" s="213"/>
      <c r="M1304" s="214"/>
      <c r="N1304" s="215"/>
      <c r="O1304" s="215"/>
      <c r="P1304" s="215"/>
      <c r="Q1304" s="215"/>
      <c r="R1304" s="215"/>
      <c r="S1304" s="215"/>
      <c r="T1304" s="216"/>
      <c r="AT1304" s="217" t="s">
        <v>173</v>
      </c>
      <c r="AU1304" s="217" t="s">
        <v>82</v>
      </c>
      <c r="AV1304" s="13" t="s">
        <v>80</v>
      </c>
      <c r="AW1304" s="13" t="s">
        <v>34</v>
      </c>
      <c r="AX1304" s="13" t="s">
        <v>73</v>
      </c>
      <c r="AY1304" s="217" t="s">
        <v>163</v>
      </c>
    </row>
    <row r="1305" spans="1:65" s="14" customFormat="1" ht="11.25">
      <c r="B1305" s="218"/>
      <c r="C1305" s="219"/>
      <c r="D1305" s="209" t="s">
        <v>173</v>
      </c>
      <c r="E1305" s="220" t="s">
        <v>20</v>
      </c>
      <c r="F1305" s="221" t="s">
        <v>995</v>
      </c>
      <c r="G1305" s="219"/>
      <c r="H1305" s="222">
        <v>15.84</v>
      </c>
      <c r="I1305" s="223"/>
      <c r="J1305" s="219"/>
      <c r="K1305" s="219"/>
      <c r="L1305" s="224"/>
      <c r="M1305" s="225"/>
      <c r="N1305" s="226"/>
      <c r="O1305" s="226"/>
      <c r="P1305" s="226"/>
      <c r="Q1305" s="226"/>
      <c r="R1305" s="226"/>
      <c r="S1305" s="226"/>
      <c r="T1305" s="227"/>
      <c r="AT1305" s="228" t="s">
        <v>173</v>
      </c>
      <c r="AU1305" s="228" t="s">
        <v>82</v>
      </c>
      <c r="AV1305" s="14" t="s">
        <v>82</v>
      </c>
      <c r="AW1305" s="14" t="s">
        <v>34</v>
      </c>
      <c r="AX1305" s="14" t="s">
        <v>73</v>
      </c>
      <c r="AY1305" s="228" t="s">
        <v>163</v>
      </c>
    </row>
    <row r="1306" spans="1:65" s="14" customFormat="1" ht="11.25">
      <c r="B1306" s="218"/>
      <c r="C1306" s="219"/>
      <c r="D1306" s="209" t="s">
        <v>173</v>
      </c>
      <c r="E1306" s="220" t="s">
        <v>20</v>
      </c>
      <c r="F1306" s="221" t="s">
        <v>996</v>
      </c>
      <c r="G1306" s="219"/>
      <c r="H1306" s="222">
        <v>7.2439999999999998</v>
      </c>
      <c r="I1306" s="223"/>
      <c r="J1306" s="219"/>
      <c r="K1306" s="219"/>
      <c r="L1306" s="224"/>
      <c r="M1306" s="225"/>
      <c r="N1306" s="226"/>
      <c r="O1306" s="226"/>
      <c r="P1306" s="226"/>
      <c r="Q1306" s="226"/>
      <c r="R1306" s="226"/>
      <c r="S1306" s="226"/>
      <c r="T1306" s="227"/>
      <c r="AT1306" s="228" t="s">
        <v>173</v>
      </c>
      <c r="AU1306" s="228" t="s">
        <v>82</v>
      </c>
      <c r="AV1306" s="14" t="s">
        <v>82</v>
      </c>
      <c r="AW1306" s="14" t="s">
        <v>34</v>
      </c>
      <c r="AX1306" s="14" t="s">
        <v>73</v>
      </c>
      <c r="AY1306" s="228" t="s">
        <v>163</v>
      </c>
    </row>
    <row r="1307" spans="1:65" s="16" customFormat="1" ht="11.25">
      <c r="B1307" s="253"/>
      <c r="C1307" s="254"/>
      <c r="D1307" s="209" t="s">
        <v>173</v>
      </c>
      <c r="E1307" s="255" t="s">
        <v>20</v>
      </c>
      <c r="F1307" s="256" t="s">
        <v>407</v>
      </c>
      <c r="G1307" s="254"/>
      <c r="H1307" s="257">
        <v>23.084</v>
      </c>
      <c r="I1307" s="258"/>
      <c r="J1307" s="254"/>
      <c r="K1307" s="254"/>
      <c r="L1307" s="259"/>
      <c r="M1307" s="260"/>
      <c r="N1307" s="261"/>
      <c r="O1307" s="261"/>
      <c r="P1307" s="261"/>
      <c r="Q1307" s="261"/>
      <c r="R1307" s="261"/>
      <c r="S1307" s="261"/>
      <c r="T1307" s="262"/>
      <c r="AT1307" s="263" t="s">
        <v>173</v>
      </c>
      <c r="AU1307" s="263" t="s">
        <v>82</v>
      </c>
      <c r="AV1307" s="16" t="s">
        <v>164</v>
      </c>
      <c r="AW1307" s="16" t="s">
        <v>34</v>
      </c>
      <c r="AX1307" s="16" t="s">
        <v>73</v>
      </c>
      <c r="AY1307" s="263" t="s">
        <v>163</v>
      </c>
    </row>
    <row r="1308" spans="1:65" s="13" customFormat="1" ht="11.25">
      <c r="B1308" s="207"/>
      <c r="C1308" s="208"/>
      <c r="D1308" s="209" t="s">
        <v>173</v>
      </c>
      <c r="E1308" s="210" t="s">
        <v>20</v>
      </c>
      <c r="F1308" s="211" t="s">
        <v>1573</v>
      </c>
      <c r="G1308" s="208"/>
      <c r="H1308" s="210" t="s">
        <v>20</v>
      </c>
      <c r="I1308" s="212"/>
      <c r="J1308" s="208"/>
      <c r="K1308" s="208"/>
      <c r="L1308" s="213"/>
      <c r="M1308" s="214"/>
      <c r="N1308" s="215"/>
      <c r="O1308" s="215"/>
      <c r="P1308" s="215"/>
      <c r="Q1308" s="215"/>
      <c r="R1308" s="215"/>
      <c r="S1308" s="215"/>
      <c r="T1308" s="216"/>
      <c r="AT1308" s="217" t="s">
        <v>173</v>
      </c>
      <c r="AU1308" s="217" t="s">
        <v>82</v>
      </c>
      <c r="AV1308" s="13" t="s">
        <v>80</v>
      </c>
      <c r="AW1308" s="13" t="s">
        <v>34</v>
      </c>
      <c r="AX1308" s="13" t="s">
        <v>73</v>
      </c>
      <c r="AY1308" s="217" t="s">
        <v>163</v>
      </c>
    </row>
    <row r="1309" spans="1:65" s="14" customFormat="1" ht="11.25">
      <c r="B1309" s="218"/>
      <c r="C1309" s="219"/>
      <c r="D1309" s="209" t="s">
        <v>173</v>
      </c>
      <c r="E1309" s="220" t="s">
        <v>20</v>
      </c>
      <c r="F1309" s="221" t="s">
        <v>1574</v>
      </c>
      <c r="G1309" s="219"/>
      <c r="H1309" s="222">
        <v>52.35</v>
      </c>
      <c r="I1309" s="223"/>
      <c r="J1309" s="219"/>
      <c r="K1309" s="219"/>
      <c r="L1309" s="224"/>
      <c r="M1309" s="225"/>
      <c r="N1309" s="226"/>
      <c r="O1309" s="226"/>
      <c r="P1309" s="226"/>
      <c r="Q1309" s="226"/>
      <c r="R1309" s="226"/>
      <c r="S1309" s="226"/>
      <c r="T1309" s="227"/>
      <c r="AT1309" s="228" t="s">
        <v>173</v>
      </c>
      <c r="AU1309" s="228" t="s">
        <v>82</v>
      </c>
      <c r="AV1309" s="14" t="s">
        <v>82</v>
      </c>
      <c r="AW1309" s="14" t="s">
        <v>34</v>
      </c>
      <c r="AX1309" s="14" t="s">
        <v>73</v>
      </c>
      <c r="AY1309" s="228" t="s">
        <v>163</v>
      </c>
    </row>
    <row r="1310" spans="1:65" s="16" customFormat="1" ht="11.25">
      <c r="B1310" s="253"/>
      <c r="C1310" s="254"/>
      <c r="D1310" s="209" t="s">
        <v>173</v>
      </c>
      <c r="E1310" s="255" t="s">
        <v>20</v>
      </c>
      <c r="F1310" s="256" t="s">
        <v>407</v>
      </c>
      <c r="G1310" s="254"/>
      <c r="H1310" s="257">
        <v>52.35</v>
      </c>
      <c r="I1310" s="258"/>
      <c r="J1310" s="254"/>
      <c r="K1310" s="254"/>
      <c r="L1310" s="259"/>
      <c r="M1310" s="260"/>
      <c r="N1310" s="261"/>
      <c r="O1310" s="261"/>
      <c r="P1310" s="261"/>
      <c r="Q1310" s="261"/>
      <c r="R1310" s="261"/>
      <c r="S1310" s="261"/>
      <c r="T1310" s="262"/>
      <c r="AT1310" s="263" t="s">
        <v>173</v>
      </c>
      <c r="AU1310" s="263" t="s">
        <v>82</v>
      </c>
      <c r="AV1310" s="16" t="s">
        <v>164</v>
      </c>
      <c r="AW1310" s="16" t="s">
        <v>34</v>
      </c>
      <c r="AX1310" s="16" t="s">
        <v>73</v>
      </c>
      <c r="AY1310" s="263" t="s">
        <v>163</v>
      </c>
    </row>
    <row r="1311" spans="1:65" s="15" customFormat="1" ht="11.25">
      <c r="B1311" s="229"/>
      <c r="C1311" s="230"/>
      <c r="D1311" s="209" t="s">
        <v>173</v>
      </c>
      <c r="E1311" s="231" t="s">
        <v>20</v>
      </c>
      <c r="F1311" s="232" t="s">
        <v>178</v>
      </c>
      <c r="G1311" s="230"/>
      <c r="H1311" s="233">
        <v>989.98400000000004</v>
      </c>
      <c r="I1311" s="234"/>
      <c r="J1311" s="230"/>
      <c r="K1311" s="230"/>
      <c r="L1311" s="235"/>
      <c r="M1311" s="236"/>
      <c r="N1311" s="237"/>
      <c r="O1311" s="237"/>
      <c r="P1311" s="237"/>
      <c r="Q1311" s="237"/>
      <c r="R1311" s="237"/>
      <c r="S1311" s="237"/>
      <c r="T1311" s="238"/>
      <c r="AT1311" s="239" t="s">
        <v>173</v>
      </c>
      <c r="AU1311" s="239" t="s">
        <v>82</v>
      </c>
      <c r="AV1311" s="15" t="s">
        <v>171</v>
      </c>
      <c r="AW1311" s="15" t="s">
        <v>34</v>
      </c>
      <c r="AX1311" s="15" t="s">
        <v>80</v>
      </c>
      <c r="AY1311" s="239" t="s">
        <v>163</v>
      </c>
    </row>
    <row r="1312" spans="1:65" s="2" customFormat="1" ht="22.5" customHeight="1">
      <c r="A1312" s="36"/>
      <c r="B1312" s="37"/>
      <c r="C1312" s="194" t="s">
        <v>1591</v>
      </c>
      <c r="D1312" s="194" t="s">
        <v>166</v>
      </c>
      <c r="E1312" s="195" t="s">
        <v>1592</v>
      </c>
      <c r="F1312" s="196" t="s">
        <v>1593</v>
      </c>
      <c r="G1312" s="197" t="s">
        <v>185</v>
      </c>
      <c r="H1312" s="198">
        <v>994.62</v>
      </c>
      <c r="I1312" s="199"/>
      <c r="J1312" s="200">
        <f>ROUND(I1312*H1312,2)</f>
        <v>0</v>
      </c>
      <c r="K1312" s="196" t="s">
        <v>170</v>
      </c>
      <c r="L1312" s="41"/>
      <c r="M1312" s="201" t="s">
        <v>20</v>
      </c>
      <c r="N1312" s="202" t="s">
        <v>44</v>
      </c>
      <c r="O1312" s="66"/>
      <c r="P1312" s="203">
        <f>O1312*H1312</f>
        <v>0</v>
      </c>
      <c r="Q1312" s="203">
        <v>0</v>
      </c>
      <c r="R1312" s="203">
        <f>Q1312*H1312</f>
        <v>0</v>
      </c>
      <c r="S1312" s="203">
        <v>3.0000000000000001E-3</v>
      </c>
      <c r="T1312" s="204">
        <f>S1312*H1312</f>
        <v>2.98386</v>
      </c>
      <c r="U1312" s="36"/>
      <c r="V1312" s="36"/>
      <c r="W1312" s="36"/>
      <c r="X1312" s="36"/>
      <c r="Y1312" s="36"/>
      <c r="Z1312" s="36"/>
      <c r="AA1312" s="36"/>
      <c r="AB1312" s="36"/>
      <c r="AC1312" s="36"/>
      <c r="AD1312" s="36"/>
      <c r="AE1312" s="36"/>
      <c r="AR1312" s="205" t="s">
        <v>275</v>
      </c>
      <c r="AT1312" s="205" t="s">
        <v>166</v>
      </c>
      <c r="AU1312" s="205" t="s">
        <v>82</v>
      </c>
      <c r="AY1312" s="19" t="s">
        <v>163</v>
      </c>
      <c r="BE1312" s="206">
        <f>IF(N1312="základní",J1312,0)</f>
        <v>0</v>
      </c>
      <c r="BF1312" s="206">
        <f>IF(N1312="snížená",J1312,0)</f>
        <v>0</v>
      </c>
      <c r="BG1312" s="206">
        <f>IF(N1312="zákl. přenesená",J1312,0)</f>
        <v>0</v>
      </c>
      <c r="BH1312" s="206">
        <f>IF(N1312="sníž. přenesená",J1312,0)</f>
        <v>0</v>
      </c>
      <c r="BI1312" s="206">
        <f>IF(N1312="nulová",J1312,0)</f>
        <v>0</v>
      </c>
      <c r="BJ1312" s="19" t="s">
        <v>80</v>
      </c>
      <c r="BK1312" s="206">
        <f>ROUND(I1312*H1312,2)</f>
        <v>0</v>
      </c>
      <c r="BL1312" s="19" t="s">
        <v>275</v>
      </c>
      <c r="BM1312" s="205" t="s">
        <v>1594</v>
      </c>
    </row>
    <row r="1313" spans="2:51" s="13" customFormat="1" ht="11.25">
      <c r="B1313" s="207"/>
      <c r="C1313" s="208"/>
      <c r="D1313" s="209" t="s">
        <v>173</v>
      </c>
      <c r="E1313" s="210" t="s">
        <v>20</v>
      </c>
      <c r="F1313" s="211" t="s">
        <v>280</v>
      </c>
      <c r="G1313" s="208"/>
      <c r="H1313" s="210" t="s">
        <v>20</v>
      </c>
      <c r="I1313" s="212"/>
      <c r="J1313" s="208"/>
      <c r="K1313" s="208"/>
      <c r="L1313" s="213"/>
      <c r="M1313" s="214"/>
      <c r="N1313" s="215"/>
      <c r="O1313" s="215"/>
      <c r="P1313" s="215"/>
      <c r="Q1313" s="215"/>
      <c r="R1313" s="215"/>
      <c r="S1313" s="215"/>
      <c r="T1313" s="216"/>
      <c r="AT1313" s="217" t="s">
        <v>173</v>
      </c>
      <c r="AU1313" s="217" t="s">
        <v>82</v>
      </c>
      <c r="AV1313" s="13" t="s">
        <v>80</v>
      </c>
      <c r="AW1313" s="13" t="s">
        <v>34</v>
      </c>
      <c r="AX1313" s="13" t="s">
        <v>73</v>
      </c>
      <c r="AY1313" s="217" t="s">
        <v>163</v>
      </c>
    </row>
    <row r="1314" spans="2:51" s="13" customFormat="1" ht="11.25">
      <c r="B1314" s="207"/>
      <c r="C1314" s="208"/>
      <c r="D1314" s="209" t="s">
        <v>173</v>
      </c>
      <c r="E1314" s="210" t="s">
        <v>20</v>
      </c>
      <c r="F1314" s="211" t="s">
        <v>1595</v>
      </c>
      <c r="G1314" s="208"/>
      <c r="H1314" s="210" t="s">
        <v>20</v>
      </c>
      <c r="I1314" s="212"/>
      <c r="J1314" s="208"/>
      <c r="K1314" s="208"/>
      <c r="L1314" s="213"/>
      <c r="M1314" s="214"/>
      <c r="N1314" s="215"/>
      <c r="O1314" s="215"/>
      <c r="P1314" s="215"/>
      <c r="Q1314" s="215"/>
      <c r="R1314" s="215"/>
      <c r="S1314" s="215"/>
      <c r="T1314" s="216"/>
      <c r="AT1314" s="217" t="s">
        <v>173</v>
      </c>
      <c r="AU1314" s="217" t="s">
        <v>82</v>
      </c>
      <c r="AV1314" s="13" t="s">
        <v>80</v>
      </c>
      <c r="AW1314" s="13" t="s">
        <v>34</v>
      </c>
      <c r="AX1314" s="13" t="s">
        <v>73</v>
      </c>
      <c r="AY1314" s="217" t="s">
        <v>163</v>
      </c>
    </row>
    <row r="1315" spans="2:51" s="14" customFormat="1" ht="11.25">
      <c r="B1315" s="218"/>
      <c r="C1315" s="219"/>
      <c r="D1315" s="209" t="s">
        <v>173</v>
      </c>
      <c r="E1315" s="220" t="s">
        <v>20</v>
      </c>
      <c r="F1315" s="221" t="s">
        <v>1570</v>
      </c>
      <c r="G1315" s="219"/>
      <c r="H1315" s="222">
        <v>379</v>
      </c>
      <c r="I1315" s="223"/>
      <c r="J1315" s="219"/>
      <c r="K1315" s="219"/>
      <c r="L1315" s="224"/>
      <c r="M1315" s="225"/>
      <c r="N1315" s="226"/>
      <c r="O1315" s="226"/>
      <c r="P1315" s="226"/>
      <c r="Q1315" s="226"/>
      <c r="R1315" s="226"/>
      <c r="S1315" s="226"/>
      <c r="T1315" s="227"/>
      <c r="AT1315" s="228" t="s">
        <v>173</v>
      </c>
      <c r="AU1315" s="228" t="s">
        <v>82</v>
      </c>
      <c r="AV1315" s="14" t="s">
        <v>82</v>
      </c>
      <c r="AW1315" s="14" t="s">
        <v>34</v>
      </c>
      <c r="AX1315" s="14" t="s">
        <v>73</v>
      </c>
      <c r="AY1315" s="228" t="s">
        <v>163</v>
      </c>
    </row>
    <row r="1316" spans="2:51" s="13" customFormat="1" ht="11.25">
      <c r="B1316" s="207"/>
      <c r="C1316" s="208"/>
      <c r="D1316" s="209" t="s">
        <v>173</v>
      </c>
      <c r="E1316" s="210" t="s">
        <v>20</v>
      </c>
      <c r="F1316" s="211" t="s">
        <v>760</v>
      </c>
      <c r="G1316" s="208"/>
      <c r="H1316" s="210" t="s">
        <v>20</v>
      </c>
      <c r="I1316" s="212"/>
      <c r="J1316" s="208"/>
      <c r="K1316" s="208"/>
      <c r="L1316" s="213"/>
      <c r="M1316" s="214"/>
      <c r="N1316" s="215"/>
      <c r="O1316" s="215"/>
      <c r="P1316" s="215"/>
      <c r="Q1316" s="215"/>
      <c r="R1316" s="215"/>
      <c r="S1316" s="215"/>
      <c r="T1316" s="216"/>
      <c r="AT1316" s="217" t="s">
        <v>173</v>
      </c>
      <c r="AU1316" s="217" t="s">
        <v>82</v>
      </c>
      <c r="AV1316" s="13" t="s">
        <v>80</v>
      </c>
      <c r="AW1316" s="13" t="s">
        <v>34</v>
      </c>
      <c r="AX1316" s="13" t="s">
        <v>73</v>
      </c>
      <c r="AY1316" s="217" t="s">
        <v>163</v>
      </c>
    </row>
    <row r="1317" spans="2:51" s="14" customFormat="1" ht="11.25">
      <c r="B1317" s="218"/>
      <c r="C1317" s="219"/>
      <c r="D1317" s="209" t="s">
        <v>173</v>
      </c>
      <c r="E1317" s="220" t="s">
        <v>20</v>
      </c>
      <c r="F1317" s="221" t="s">
        <v>1572</v>
      </c>
      <c r="G1317" s="219"/>
      <c r="H1317" s="222">
        <v>307.45</v>
      </c>
      <c r="I1317" s="223"/>
      <c r="J1317" s="219"/>
      <c r="K1317" s="219"/>
      <c r="L1317" s="224"/>
      <c r="M1317" s="225"/>
      <c r="N1317" s="226"/>
      <c r="O1317" s="226"/>
      <c r="P1317" s="226"/>
      <c r="Q1317" s="226"/>
      <c r="R1317" s="226"/>
      <c r="S1317" s="226"/>
      <c r="T1317" s="227"/>
      <c r="AT1317" s="228" t="s">
        <v>173</v>
      </c>
      <c r="AU1317" s="228" t="s">
        <v>82</v>
      </c>
      <c r="AV1317" s="14" t="s">
        <v>82</v>
      </c>
      <c r="AW1317" s="14" t="s">
        <v>34</v>
      </c>
      <c r="AX1317" s="14" t="s">
        <v>73</v>
      </c>
      <c r="AY1317" s="228" t="s">
        <v>163</v>
      </c>
    </row>
    <row r="1318" spans="2:51" s="16" customFormat="1" ht="11.25">
      <c r="B1318" s="253"/>
      <c r="C1318" s="254"/>
      <c r="D1318" s="209" t="s">
        <v>173</v>
      </c>
      <c r="E1318" s="255" t="s">
        <v>20</v>
      </c>
      <c r="F1318" s="256" t="s">
        <v>407</v>
      </c>
      <c r="G1318" s="254"/>
      <c r="H1318" s="257">
        <v>686.45</v>
      </c>
      <c r="I1318" s="258"/>
      <c r="J1318" s="254"/>
      <c r="K1318" s="254"/>
      <c r="L1318" s="259"/>
      <c r="M1318" s="260"/>
      <c r="N1318" s="261"/>
      <c r="O1318" s="261"/>
      <c r="P1318" s="261"/>
      <c r="Q1318" s="261"/>
      <c r="R1318" s="261"/>
      <c r="S1318" s="261"/>
      <c r="T1318" s="262"/>
      <c r="AT1318" s="263" t="s">
        <v>173</v>
      </c>
      <c r="AU1318" s="263" t="s">
        <v>82</v>
      </c>
      <c r="AV1318" s="16" t="s">
        <v>164</v>
      </c>
      <c r="AW1318" s="16" t="s">
        <v>34</v>
      </c>
      <c r="AX1318" s="16" t="s">
        <v>73</v>
      </c>
      <c r="AY1318" s="263" t="s">
        <v>163</v>
      </c>
    </row>
    <row r="1319" spans="2:51" s="13" customFormat="1" ht="11.25">
      <c r="B1319" s="207"/>
      <c r="C1319" s="208"/>
      <c r="D1319" s="209" t="s">
        <v>173</v>
      </c>
      <c r="E1319" s="210" t="s">
        <v>20</v>
      </c>
      <c r="F1319" s="211" t="s">
        <v>281</v>
      </c>
      <c r="G1319" s="208"/>
      <c r="H1319" s="210" t="s">
        <v>20</v>
      </c>
      <c r="I1319" s="212"/>
      <c r="J1319" s="208"/>
      <c r="K1319" s="208"/>
      <c r="L1319" s="213"/>
      <c r="M1319" s="214"/>
      <c r="N1319" s="215"/>
      <c r="O1319" s="215"/>
      <c r="P1319" s="215"/>
      <c r="Q1319" s="215"/>
      <c r="R1319" s="215"/>
      <c r="S1319" s="215"/>
      <c r="T1319" s="216"/>
      <c r="AT1319" s="217" t="s">
        <v>173</v>
      </c>
      <c r="AU1319" s="217" t="s">
        <v>82</v>
      </c>
      <c r="AV1319" s="13" t="s">
        <v>80</v>
      </c>
      <c r="AW1319" s="13" t="s">
        <v>34</v>
      </c>
      <c r="AX1319" s="13" t="s">
        <v>73</v>
      </c>
      <c r="AY1319" s="217" t="s">
        <v>163</v>
      </c>
    </row>
    <row r="1320" spans="2:51" s="14" customFormat="1" ht="11.25">
      <c r="B1320" s="218"/>
      <c r="C1320" s="219"/>
      <c r="D1320" s="209" t="s">
        <v>173</v>
      </c>
      <c r="E1320" s="220" t="s">
        <v>20</v>
      </c>
      <c r="F1320" s="221" t="s">
        <v>960</v>
      </c>
      <c r="G1320" s="219"/>
      <c r="H1320" s="222">
        <v>23.76</v>
      </c>
      <c r="I1320" s="223"/>
      <c r="J1320" s="219"/>
      <c r="K1320" s="219"/>
      <c r="L1320" s="224"/>
      <c r="M1320" s="225"/>
      <c r="N1320" s="226"/>
      <c r="O1320" s="226"/>
      <c r="P1320" s="226"/>
      <c r="Q1320" s="226"/>
      <c r="R1320" s="226"/>
      <c r="S1320" s="226"/>
      <c r="T1320" s="227"/>
      <c r="AT1320" s="228" t="s">
        <v>173</v>
      </c>
      <c r="AU1320" s="228" t="s">
        <v>82</v>
      </c>
      <c r="AV1320" s="14" t="s">
        <v>82</v>
      </c>
      <c r="AW1320" s="14" t="s">
        <v>34</v>
      </c>
      <c r="AX1320" s="14" t="s">
        <v>73</v>
      </c>
      <c r="AY1320" s="228" t="s">
        <v>163</v>
      </c>
    </row>
    <row r="1321" spans="2:51" s="14" customFormat="1" ht="11.25">
      <c r="B1321" s="218"/>
      <c r="C1321" s="219"/>
      <c r="D1321" s="209" t="s">
        <v>173</v>
      </c>
      <c r="E1321" s="220" t="s">
        <v>20</v>
      </c>
      <c r="F1321" s="221" t="s">
        <v>961</v>
      </c>
      <c r="G1321" s="219"/>
      <c r="H1321" s="222">
        <v>3.96</v>
      </c>
      <c r="I1321" s="223"/>
      <c r="J1321" s="219"/>
      <c r="K1321" s="219"/>
      <c r="L1321" s="224"/>
      <c r="M1321" s="225"/>
      <c r="N1321" s="226"/>
      <c r="O1321" s="226"/>
      <c r="P1321" s="226"/>
      <c r="Q1321" s="226"/>
      <c r="R1321" s="226"/>
      <c r="S1321" s="226"/>
      <c r="T1321" s="227"/>
      <c r="AT1321" s="228" t="s">
        <v>173</v>
      </c>
      <c r="AU1321" s="228" t="s">
        <v>82</v>
      </c>
      <c r="AV1321" s="14" t="s">
        <v>82</v>
      </c>
      <c r="AW1321" s="14" t="s">
        <v>34</v>
      </c>
      <c r="AX1321" s="14" t="s">
        <v>73</v>
      </c>
      <c r="AY1321" s="228" t="s">
        <v>163</v>
      </c>
    </row>
    <row r="1322" spans="2:51" s="16" customFormat="1" ht="11.25">
      <c r="B1322" s="253"/>
      <c r="C1322" s="254"/>
      <c r="D1322" s="209" t="s">
        <v>173</v>
      </c>
      <c r="E1322" s="255" t="s">
        <v>20</v>
      </c>
      <c r="F1322" s="256" t="s">
        <v>407</v>
      </c>
      <c r="G1322" s="254"/>
      <c r="H1322" s="257">
        <v>27.720000000000002</v>
      </c>
      <c r="I1322" s="258"/>
      <c r="J1322" s="254"/>
      <c r="K1322" s="254"/>
      <c r="L1322" s="259"/>
      <c r="M1322" s="260"/>
      <c r="N1322" s="261"/>
      <c r="O1322" s="261"/>
      <c r="P1322" s="261"/>
      <c r="Q1322" s="261"/>
      <c r="R1322" s="261"/>
      <c r="S1322" s="261"/>
      <c r="T1322" s="262"/>
      <c r="AT1322" s="263" t="s">
        <v>173</v>
      </c>
      <c r="AU1322" s="263" t="s">
        <v>82</v>
      </c>
      <c r="AV1322" s="16" t="s">
        <v>164</v>
      </c>
      <c r="AW1322" s="16" t="s">
        <v>34</v>
      </c>
      <c r="AX1322" s="16" t="s">
        <v>73</v>
      </c>
      <c r="AY1322" s="263" t="s">
        <v>163</v>
      </c>
    </row>
    <row r="1323" spans="2:51" s="13" customFormat="1" ht="11.25">
      <c r="B1323" s="207"/>
      <c r="C1323" s="208"/>
      <c r="D1323" s="209" t="s">
        <v>173</v>
      </c>
      <c r="E1323" s="210" t="s">
        <v>20</v>
      </c>
      <c r="F1323" s="211" t="s">
        <v>1573</v>
      </c>
      <c r="G1323" s="208"/>
      <c r="H1323" s="210" t="s">
        <v>20</v>
      </c>
      <c r="I1323" s="212"/>
      <c r="J1323" s="208"/>
      <c r="K1323" s="208"/>
      <c r="L1323" s="213"/>
      <c r="M1323" s="214"/>
      <c r="N1323" s="215"/>
      <c r="O1323" s="215"/>
      <c r="P1323" s="215"/>
      <c r="Q1323" s="215"/>
      <c r="R1323" s="215"/>
      <c r="S1323" s="215"/>
      <c r="T1323" s="216"/>
      <c r="AT1323" s="217" t="s">
        <v>173</v>
      </c>
      <c r="AU1323" s="217" t="s">
        <v>82</v>
      </c>
      <c r="AV1323" s="13" t="s">
        <v>80</v>
      </c>
      <c r="AW1323" s="13" t="s">
        <v>34</v>
      </c>
      <c r="AX1323" s="13" t="s">
        <v>73</v>
      </c>
      <c r="AY1323" s="217" t="s">
        <v>163</v>
      </c>
    </row>
    <row r="1324" spans="2:51" s="14" customFormat="1" ht="11.25">
      <c r="B1324" s="218"/>
      <c r="C1324" s="219"/>
      <c r="D1324" s="209" t="s">
        <v>173</v>
      </c>
      <c r="E1324" s="220" t="s">
        <v>20</v>
      </c>
      <c r="F1324" s="221" t="s">
        <v>1574</v>
      </c>
      <c r="G1324" s="219"/>
      <c r="H1324" s="222">
        <v>52.35</v>
      </c>
      <c r="I1324" s="223"/>
      <c r="J1324" s="219"/>
      <c r="K1324" s="219"/>
      <c r="L1324" s="224"/>
      <c r="M1324" s="225"/>
      <c r="N1324" s="226"/>
      <c r="O1324" s="226"/>
      <c r="P1324" s="226"/>
      <c r="Q1324" s="226"/>
      <c r="R1324" s="226"/>
      <c r="S1324" s="226"/>
      <c r="T1324" s="227"/>
      <c r="AT1324" s="228" t="s">
        <v>173</v>
      </c>
      <c r="AU1324" s="228" t="s">
        <v>82</v>
      </c>
      <c r="AV1324" s="14" t="s">
        <v>82</v>
      </c>
      <c r="AW1324" s="14" t="s">
        <v>34</v>
      </c>
      <c r="AX1324" s="14" t="s">
        <v>73</v>
      </c>
      <c r="AY1324" s="228" t="s">
        <v>163</v>
      </c>
    </row>
    <row r="1325" spans="2:51" s="16" customFormat="1" ht="11.25">
      <c r="B1325" s="253"/>
      <c r="C1325" s="254"/>
      <c r="D1325" s="209" t="s">
        <v>173</v>
      </c>
      <c r="E1325" s="255" t="s">
        <v>20</v>
      </c>
      <c r="F1325" s="256" t="s">
        <v>407</v>
      </c>
      <c r="G1325" s="254"/>
      <c r="H1325" s="257">
        <v>52.35</v>
      </c>
      <c r="I1325" s="258"/>
      <c r="J1325" s="254"/>
      <c r="K1325" s="254"/>
      <c r="L1325" s="259"/>
      <c r="M1325" s="260"/>
      <c r="N1325" s="261"/>
      <c r="O1325" s="261"/>
      <c r="P1325" s="261"/>
      <c r="Q1325" s="261"/>
      <c r="R1325" s="261"/>
      <c r="S1325" s="261"/>
      <c r="T1325" s="262"/>
      <c r="AT1325" s="263" t="s">
        <v>173</v>
      </c>
      <c r="AU1325" s="263" t="s">
        <v>82</v>
      </c>
      <c r="AV1325" s="16" t="s">
        <v>164</v>
      </c>
      <c r="AW1325" s="16" t="s">
        <v>34</v>
      </c>
      <c r="AX1325" s="16" t="s">
        <v>73</v>
      </c>
      <c r="AY1325" s="263" t="s">
        <v>163</v>
      </c>
    </row>
    <row r="1326" spans="2:51" s="13" customFormat="1" ht="11.25">
      <c r="B1326" s="207"/>
      <c r="C1326" s="208"/>
      <c r="D1326" s="209" t="s">
        <v>173</v>
      </c>
      <c r="E1326" s="210" t="s">
        <v>20</v>
      </c>
      <c r="F1326" s="211" t="s">
        <v>361</v>
      </c>
      <c r="G1326" s="208"/>
      <c r="H1326" s="210" t="s">
        <v>20</v>
      </c>
      <c r="I1326" s="212"/>
      <c r="J1326" s="208"/>
      <c r="K1326" s="208"/>
      <c r="L1326" s="213"/>
      <c r="M1326" s="214"/>
      <c r="N1326" s="215"/>
      <c r="O1326" s="215"/>
      <c r="P1326" s="215"/>
      <c r="Q1326" s="215"/>
      <c r="R1326" s="215"/>
      <c r="S1326" s="215"/>
      <c r="T1326" s="216"/>
      <c r="AT1326" s="217" t="s">
        <v>173</v>
      </c>
      <c r="AU1326" s="217" t="s">
        <v>82</v>
      </c>
      <c r="AV1326" s="13" t="s">
        <v>80</v>
      </c>
      <c r="AW1326" s="13" t="s">
        <v>34</v>
      </c>
      <c r="AX1326" s="13" t="s">
        <v>73</v>
      </c>
      <c r="AY1326" s="217" t="s">
        <v>163</v>
      </c>
    </row>
    <row r="1327" spans="2:51" s="14" customFormat="1" ht="11.25">
      <c r="B1327" s="218"/>
      <c r="C1327" s="219"/>
      <c r="D1327" s="209" t="s">
        <v>173</v>
      </c>
      <c r="E1327" s="220" t="s">
        <v>20</v>
      </c>
      <c r="F1327" s="221" t="s">
        <v>1571</v>
      </c>
      <c r="G1327" s="219"/>
      <c r="H1327" s="222">
        <v>228.1</v>
      </c>
      <c r="I1327" s="223"/>
      <c r="J1327" s="219"/>
      <c r="K1327" s="219"/>
      <c r="L1327" s="224"/>
      <c r="M1327" s="225"/>
      <c r="N1327" s="226"/>
      <c r="O1327" s="226"/>
      <c r="P1327" s="226"/>
      <c r="Q1327" s="226"/>
      <c r="R1327" s="226"/>
      <c r="S1327" s="226"/>
      <c r="T1327" s="227"/>
      <c r="AT1327" s="228" t="s">
        <v>173</v>
      </c>
      <c r="AU1327" s="228" t="s">
        <v>82</v>
      </c>
      <c r="AV1327" s="14" t="s">
        <v>82</v>
      </c>
      <c r="AW1327" s="14" t="s">
        <v>34</v>
      </c>
      <c r="AX1327" s="14" t="s">
        <v>73</v>
      </c>
      <c r="AY1327" s="228" t="s">
        <v>163</v>
      </c>
    </row>
    <row r="1328" spans="2:51" s="16" customFormat="1" ht="11.25">
      <c r="B1328" s="253"/>
      <c r="C1328" s="254"/>
      <c r="D1328" s="209" t="s">
        <v>173</v>
      </c>
      <c r="E1328" s="255" t="s">
        <v>20</v>
      </c>
      <c r="F1328" s="256" t="s">
        <v>407</v>
      </c>
      <c r="G1328" s="254"/>
      <c r="H1328" s="257">
        <v>228.1</v>
      </c>
      <c r="I1328" s="258"/>
      <c r="J1328" s="254"/>
      <c r="K1328" s="254"/>
      <c r="L1328" s="259"/>
      <c r="M1328" s="260"/>
      <c r="N1328" s="261"/>
      <c r="O1328" s="261"/>
      <c r="P1328" s="261"/>
      <c r="Q1328" s="261"/>
      <c r="R1328" s="261"/>
      <c r="S1328" s="261"/>
      <c r="T1328" s="262"/>
      <c r="AT1328" s="263" t="s">
        <v>173</v>
      </c>
      <c r="AU1328" s="263" t="s">
        <v>82</v>
      </c>
      <c r="AV1328" s="16" t="s">
        <v>164</v>
      </c>
      <c r="AW1328" s="16" t="s">
        <v>34</v>
      </c>
      <c r="AX1328" s="16" t="s">
        <v>73</v>
      </c>
      <c r="AY1328" s="263" t="s">
        <v>163</v>
      </c>
    </row>
    <row r="1329" spans="1:65" s="15" customFormat="1" ht="11.25">
      <c r="B1329" s="229"/>
      <c r="C1329" s="230"/>
      <c r="D1329" s="209" t="s">
        <v>173</v>
      </c>
      <c r="E1329" s="231" t="s">
        <v>20</v>
      </c>
      <c r="F1329" s="232" t="s">
        <v>178</v>
      </c>
      <c r="G1329" s="230"/>
      <c r="H1329" s="233">
        <v>994.62000000000012</v>
      </c>
      <c r="I1329" s="234"/>
      <c r="J1329" s="230"/>
      <c r="K1329" s="230"/>
      <c r="L1329" s="235"/>
      <c r="M1329" s="236"/>
      <c r="N1329" s="237"/>
      <c r="O1329" s="237"/>
      <c r="P1329" s="237"/>
      <c r="Q1329" s="237"/>
      <c r="R1329" s="237"/>
      <c r="S1329" s="237"/>
      <c r="T1329" s="238"/>
      <c r="AT1329" s="239" t="s">
        <v>173</v>
      </c>
      <c r="AU1329" s="239" t="s">
        <v>82</v>
      </c>
      <c r="AV1329" s="15" t="s">
        <v>171</v>
      </c>
      <c r="AW1329" s="15" t="s">
        <v>34</v>
      </c>
      <c r="AX1329" s="15" t="s">
        <v>80</v>
      </c>
      <c r="AY1329" s="239" t="s">
        <v>163</v>
      </c>
    </row>
    <row r="1330" spans="1:65" s="2" customFormat="1" ht="14.45" customHeight="1">
      <c r="A1330" s="36"/>
      <c r="B1330" s="37"/>
      <c r="C1330" s="194" t="s">
        <v>1596</v>
      </c>
      <c r="D1330" s="194" t="s">
        <v>166</v>
      </c>
      <c r="E1330" s="195" t="s">
        <v>1597</v>
      </c>
      <c r="F1330" s="196" t="s">
        <v>1598</v>
      </c>
      <c r="G1330" s="197" t="s">
        <v>185</v>
      </c>
      <c r="H1330" s="198">
        <v>989.98400000000004</v>
      </c>
      <c r="I1330" s="199"/>
      <c r="J1330" s="200">
        <f>ROUND(I1330*H1330,2)</f>
        <v>0</v>
      </c>
      <c r="K1330" s="196" t="s">
        <v>170</v>
      </c>
      <c r="L1330" s="41"/>
      <c r="M1330" s="201" t="s">
        <v>20</v>
      </c>
      <c r="N1330" s="202" t="s">
        <v>44</v>
      </c>
      <c r="O1330" s="66"/>
      <c r="P1330" s="203">
        <f>O1330*H1330</f>
        <v>0</v>
      </c>
      <c r="Q1330" s="203">
        <v>2.0000000000000001E-4</v>
      </c>
      <c r="R1330" s="203">
        <f>Q1330*H1330</f>
        <v>0.19799680000000003</v>
      </c>
      <c r="S1330" s="203">
        <v>0</v>
      </c>
      <c r="T1330" s="204">
        <f>S1330*H1330</f>
        <v>0</v>
      </c>
      <c r="U1330" s="36"/>
      <c r="V1330" s="36"/>
      <c r="W1330" s="36"/>
      <c r="X1330" s="36"/>
      <c r="Y1330" s="36"/>
      <c r="Z1330" s="36"/>
      <c r="AA1330" s="36"/>
      <c r="AB1330" s="36"/>
      <c r="AC1330" s="36"/>
      <c r="AD1330" s="36"/>
      <c r="AE1330" s="36"/>
      <c r="AR1330" s="205" t="s">
        <v>275</v>
      </c>
      <c r="AT1330" s="205" t="s">
        <v>166</v>
      </c>
      <c r="AU1330" s="205" t="s">
        <v>82</v>
      </c>
      <c r="AY1330" s="19" t="s">
        <v>163</v>
      </c>
      <c r="BE1330" s="206">
        <f>IF(N1330="základní",J1330,0)</f>
        <v>0</v>
      </c>
      <c r="BF1330" s="206">
        <f>IF(N1330="snížená",J1330,0)</f>
        <v>0</v>
      </c>
      <c r="BG1330" s="206">
        <f>IF(N1330="zákl. přenesená",J1330,0)</f>
        <v>0</v>
      </c>
      <c r="BH1330" s="206">
        <f>IF(N1330="sníž. přenesená",J1330,0)</f>
        <v>0</v>
      </c>
      <c r="BI1330" s="206">
        <f>IF(N1330="nulová",J1330,0)</f>
        <v>0</v>
      </c>
      <c r="BJ1330" s="19" t="s">
        <v>80</v>
      </c>
      <c r="BK1330" s="206">
        <f>ROUND(I1330*H1330,2)</f>
        <v>0</v>
      </c>
      <c r="BL1330" s="19" t="s">
        <v>275</v>
      </c>
      <c r="BM1330" s="205" t="s">
        <v>1599</v>
      </c>
    </row>
    <row r="1331" spans="1:65" s="2" customFormat="1" ht="29.25">
      <c r="A1331" s="36"/>
      <c r="B1331" s="37"/>
      <c r="C1331" s="38"/>
      <c r="D1331" s="209" t="s">
        <v>187</v>
      </c>
      <c r="E1331" s="38"/>
      <c r="F1331" s="240" t="s">
        <v>1600</v>
      </c>
      <c r="G1331" s="38"/>
      <c r="H1331" s="38"/>
      <c r="I1331" s="117"/>
      <c r="J1331" s="38"/>
      <c r="K1331" s="38"/>
      <c r="L1331" s="41"/>
      <c r="M1331" s="241"/>
      <c r="N1331" s="242"/>
      <c r="O1331" s="66"/>
      <c r="P1331" s="66"/>
      <c r="Q1331" s="66"/>
      <c r="R1331" s="66"/>
      <c r="S1331" s="66"/>
      <c r="T1331" s="67"/>
      <c r="U1331" s="36"/>
      <c r="V1331" s="36"/>
      <c r="W1331" s="36"/>
      <c r="X1331" s="36"/>
      <c r="Y1331" s="36"/>
      <c r="Z1331" s="36"/>
      <c r="AA1331" s="36"/>
      <c r="AB1331" s="36"/>
      <c r="AC1331" s="36"/>
      <c r="AD1331" s="36"/>
      <c r="AE1331" s="36"/>
      <c r="AT1331" s="19" t="s">
        <v>187</v>
      </c>
      <c r="AU1331" s="19" t="s">
        <v>82</v>
      </c>
    </row>
    <row r="1332" spans="1:65" s="13" customFormat="1" ht="11.25">
      <c r="B1332" s="207"/>
      <c r="C1332" s="208"/>
      <c r="D1332" s="209" t="s">
        <v>173</v>
      </c>
      <c r="E1332" s="210" t="s">
        <v>20</v>
      </c>
      <c r="F1332" s="211" t="s">
        <v>313</v>
      </c>
      <c r="G1332" s="208"/>
      <c r="H1332" s="210" t="s">
        <v>20</v>
      </c>
      <c r="I1332" s="212"/>
      <c r="J1332" s="208"/>
      <c r="K1332" s="208"/>
      <c r="L1332" s="213"/>
      <c r="M1332" s="214"/>
      <c r="N1332" s="215"/>
      <c r="O1332" s="215"/>
      <c r="P1332" s="215"/>
      <c r="Q1332" s="215"/>
      <c r="R1332" s="215"/>
      <c r="S1332" s="215"/>
      <c r="T1332" s="216"/>
      <c r="AT1332" s="217" t="s">
        <v>173</v>
      </c>
      <c r="AU1332" s="217" t="s">
        <v>82</v>
      </c>
      <c r="AV1332" s="13" t="s">
        <v>80</v>
      </c>
      <c r="AW1332" s="13" t="s">
        <v>34</v>
      </c>
      <c r="AX1332" s="13" t="s">
        <v>73</v>
      </c>
      <c r="AY1332" s="217" t="s">
        <v>163</v>
      </c>
    </row>
    <row r="1333" spans="1:65" s="14" customFormat="1" ht="11.25">
      <c r="B1333" s="218"/>
      <c r="C1333" s="219"/>
      <c r="D1333" s="209" t="s">
        <v>173</v>
      </c>
      <c r="E1333" s="220" t="s">
        <v>20</v>
      </c>
      <c r="F1333" s="221" t="s">
        <v>1570</v>
      </c>
      <c r="G1333" s="219"/>
      <c r="H1333" s="222">
        <v>379</v>
      </c>
      <c r="I1333" s="223"/>
      <c r="J1333" s="219"/>
      <c r="K1333" s="219"/>
      <c r="L1333" s="224"/>
      <c r="M1333" s="225"/>
      <c r="N1333" s="226"/>
      <c r="O1333" s="226"/>
      <c r="P1333" s="226"/>
      <c r="Q1333" s="226"/>
      <c r="R1333" s="226"/>
      <c r="S1333" s="226"/>
      <c r="T1333" s="227"/>
      <c r="AT1333" s="228" t="s">
        <v>173</v>
      </c>
      <c r="AU1333" s="228" t="s">
        <v>82</v>
      </c>
      <c r="AV1333" s="14" t="s">
        <v>82</v>
      </c>
      <c r="AW1333" s="14" t="s">
        <v>34</v>
      </c>
      <c r="AX1333" s="14" t="s">
        <v>73</v>
      </c>
      <c r="AY1333" s="228" t="s">
        <v>163</v>
      </c>
    </row>
    <row r="1334" spans="1:65" s="13" customFormat="1" ht="11.25">
      <c r="B1334" s="207"/>
      <c r="C1334" s="208"/>
      <c r="D1334" s="209" t="s">
        <v>173</v>
      </c>
      <c r="E1334" s="210" t="s">
        <v>20</v>
      </c>
      <c r="F1334" s="211" t="s">
        <v>361</v>
      </c>
      <c r="G1334" s="208"/>
      <c r="H1334" s="210" t="s">
        <v>20</v>
      </c>
      <c r="I1334" s="212"/>
      <c r="J1334" s="208"/>
      <c r="K1334" s="208"/>
      <c r="L1334" s="213"/>
      <c r="M1334" s="214"/>
      <c r="N1334" s="215"/>
      <c r="O1334" s="215"/>
      <c r="P1334" s="215"/>
      <c r="Q1334" s="215"/>
      <c r="R1334" s="215"/>
      <c r="S1334" s="215"/>
      <c r="T1334" s="216"/>
      <c r="AT1334" s="217" t="s">
        <v>173</v>
      </c>
      <c r="AU1334" s="217" t="s">
        <v>82</v>
      </c>
      <c r="AV1334" s="13" t="s">
        <v>80</v>
      </c>
      <c r="AW1334" s="13" t="s">
        <v>34</v>
      </c>
      <c r="AX1334" s="13" t="s">
        <v>73</v>
      </c>
      <c r="AY1334" s="217" t="s">
        <v>163</v>
      </c>
    </row>
    <row r="1335" spans="1:65" s="14" customFormat="1" ht="11.25">
      <c r="B1335" s="218"/>
      <c r="C1335" s="219"/>
      <c r="D1335" s="209" t="s">
        <v>173</v>
      </c>
      <c r="E1335" s="220" t="s">
        <v>20</v>
      </c>
      <c r="F1335" s="221" t="s">
        <v>1571</v>
      </c>
      <c r="G1335" s="219"/>
      <c r="H1335" s="222">
        <v>228.1</v>
      </c>
      <c r="I1335" s="223"/>
      <c r="J1335" s="219"/>
      <c r="K1335" s="219"/>
      <c r="L1335" s="224"/>
      <c r="M1335" s="225"/>
      <c r="N1335" s="226"/>
      <c r="O1335" s="226"/>
      <c r="P1335" s="226"/>
      <c r="Q1335" s="226"/>
      <c r="R1335" s="226"/>
      <c r="S1335" s="226"/>
      <c r="T1335" s="227"/>
      <c r="AT1335" s="228" t="s">
        <v>173</v>
      </c>
      <c r="AU1335" s="228" t="s">
        <v>82</v>
      </c>
      <c r="AV1335" s="14" t="s">
        <v>82</v>
      </c>
      <c r="AW1335" s="14" t="s">
        <v>34</v>
      </c>
      <c r="AX1335" s="14" t="s">
        <v>73</v>
      </c>
      <c r="AY1335" s="228" t="s">
        <v>163</v>
      </c>
    </row>
    <row r="1336" spans="1:65" s="13" customFormat="1" ht="11.25">
      <c r="B1336" s="207"/>
      <c r="C1336" s="208"/>
      <c r="D1336" s="209" t="s">
        <v>173</v>
      </c>
      <c r="E1336" s="210" t="s">
        <v>20</v>
      </c>
      <c r="F1336" s="211" t="s">
        <v>316</v>
      </c>
      <c r="G1336" s="208"/>
      <c r="H1336" s="210" t="s">
        <v>20</v>
      </c>
      <c r="I1336" s="212"/>
      <c r="J1336" s="208"/>
      <c r="K1336" s="208"/>
      <c r="L1336" s="213"/>
      <c r="M1336" s="214"/>
      <c r="N1336" s="215"/>
      <c r="O1336" s="215"/>
      <c r="P1336" s="215"/>
      <c r="Q1336" s="215"/>
      <c r="R1336" s="215"/>
      <c r="S1336" s="215"/>
      <c r="T1336" s="216"/>
      <c r="AT1336" s="217" t="s">
        <v>173</v>
      </c>
      <c r="AU1336" s="217" t="s">
        <v>82</v>
      </c>
      <c r="AV1336" s="13" t="s">
        <v>80</v>
      </c>
      <c r="AW1336" s="13" t="s">
        <v>34</v>
      </c>
      <c r="AX1336" s="13" t="s">
        <v>73</v>
      </c>
      <c r="AY1336" s="217" t="s">
        <v>163</v>
      </c>
    </row>
    <row r="1337" spans="1:65" s="14" customFormat="1" ht="11.25">
      <c r="B1337" s="218"/>
      <c r="C1337" s="219"/>
      <c r="D1337" s="209" t="s">
        <v>173</v>
      </c>
      <c r="E1337" s="220" t="s">
        <v>20</v>
      </c>
      <c r="F1337" s="221" t="s">
        <v>1572</v>
      </c>
      <c r="G1337" s="219"/>
      <c r="H1337" s="222">
        <v>307.45</v>
      </c>
      <c r="I1337" s="223"/>
      <c r="J1337" s="219"/>
      <c r="K1337" s="219"/>
      <c r="L1337" s="224"/>
      <c r="M1337" s="225"/>
      <c r="N1337" s="226"/>
      <c r="O1337" s="226"/>
      <c r="P1337" s="226"/>
      <c r="Q1337" s="226"/>
      <c r="R1337" s="226"/>
      <c r="S1337" s="226"/>
      <c r="T1337" s="227"/>
      <c r="AT1337" s="228" t="s">
        <v>173</v>
      </c>
      <c r="AU1337" s="228" t="s">
        <v>82</v>
      </c>
      <c r="AV1337" s="14" t="s">
        <v>82</v>
      </c>
      <c r="AW1337" s="14" t="s">
        <v>34</v>
      </c>
      <c r="AX1337" s="14" t="s">
        <v>73</v>
      </c>
      <c r="AY1337" s="228" t="s">
        <v>163</v>
      </c>
    </row>
    <row r="1338" spans="1:65" s="16" customFormat="1" ht="11.25">
      <c r="B1338" s="253"/>
      <c r="C1338" s="254"/>
      <c r="D1338" s="209" t="s">
        <v>173</v>
      </c>
      <c r="E1338" s="255" t="s">
        <v>20</v>
      </c>
      <c r="F1338" s="256" t="s">
        <v>407</v>
      </c>
      <c r="G1338" s="254"/>
      <c r="H1338" s="257">
        <v>914.55</v>
      </c>
      <c r="I1338" s="258"/>
      <c r="J1338" s="254"/>
      <c r="K1338" s="254"/>
      <c r="L1338" s="259"/>
      <c r="M1338" s="260"/>
      <c r="N1338" s="261"/>
      <c r="O1338" s="261"/>
      <c r="P1338" s="261"/>
      <c r="Q1338" s="261"/>
      <c r="R1338" s="261"/>
      <c r="S1338" s="261"/>
      <c r="T1338" s="262"/>
      <c r="AT1338" s="263" t="s">
        <v>173</v>
      </c>
      <c r="AU1338" s="263" t="s">
        <v>82</v>
      </c>
      <c r="AV1338" s="16" t="s">
        <v>164</v>
      </c>
      <c r="AW1338" s="16" t="s">
        <v>34</v>
      </c>
      <c r="AX1338" s="16" t="s">
        <v>73</v>
      </c>
      <c r="AY1338" s="263" t="s">
        <v>163</v>
      </c>
    </row>
    <row r="1339" spans="1:65" s="13" customFormat="1" ht="11.25">
      <c r="B1339" s="207"/>
      <c r="C1339" s="208"/>
      <c r="D1339" s="209" t="s">
        <v>173</v>
      </c>
      <c r="E1339" s="210" t="s">
        <v>20</v>
      </c>
      <c r="F1339" s="211" t="s">
        <v>994</v>
      </c>
      <c r="G1339" s="208"/>
      <c r="H1339" s="210" t="s">
        <v>20</v>
      </c>
      <c r="I1339" s="212"/>
      <c r="J1339" s="208"/>
      <c r="K1339" s="208"/>
      <c r="L1339" s="213"/>
      <c r="M1339" s="214"/>
      <c r="N1339" s="215"/>
      <c r="O1339" s="215"/>
      <c r="P1339" s="215"/>
      <c r="Q1339" s="215"/>
      <c r="R1339" s="215"/>
      <c r="S1339" s="215"/>
      <c r="T1339" s="216"/>
      <c r="AT1339" s="217" t="s">
        <v>173</v>
      </c>
      <c r="AU1339" s="217" t="s">
        <v>82</v>
      </c>
      <c r="AV1339" s="13" t="s">
        <v>80</v>
      </c>
      <c r="AW1339" s="13" t="s">
        <v>34</v>
      </c>
      <c r="AX1339" s="13" t="s">
        <v>73</v>
      </c>
      <c r="AY1339" s="217" t="s">
        <v>163</v>
      </c>
    </row>
    <row r="1340" spans="1:65" s="14" customFormat="1" ht="11.25">
      <c r="B1340" s="218"/>
      <c r="C1340" s="219"/>
      <c r="D1340" s="209" t="s">
        <v>173</v>
      </c>
      <c r="E1340" s="220" t="s">
        <v>20</v>
      </c>
      <c r="F1340" s="221" t="s">
        <v>995</v>
      </c>
      <c r="G1340" s="219"/>
      <c r="H1340" s="222">
        <v>15.84</v>
      </c>
      <c r="I1340" s="223"/>
      <c r="J1340" s="219"/>
      <c r="K1340" s="219"/>
      <c r="L1340" s="224"/>
      <c r="M1340" s="225"/>
      <c r="N1340" s="226"/>
      <c r="O1340" s="226"/>
      <c r="P1340" s="226"/>
      <c r="Q1340" s="226"/>
      <c r="R1340" s="226"/>
      <c r="S1340" s="226"/>
      <c r="T1340" s="227"/>
      <c r="AT1340" s="228" t="s">
        <v>173</v>
      </c>
      <c r="AU1340" s="228" t="s">
        <v>82</v>
      </c>
      <c r="AV1340" s="14" t="s">
        <v>82</v>
      </c>
      <c r="AW1340" s="14" t="s">
        <v>34</v>
      </c>
      <c r="AX1340" s="14" t="s">
        <v>73</v>
      </c>
      <c r="AY1340" s="228" t="s">
        <v>163</v>
      </c>
    </row>
    <row r="1341" spans="1:65" s="14" customFormat="1" ht="11.25">
      <c r="B1341" s="218"/>
      <c r="C1341" s="219"/>
      <c r="D1341" s="209" t="s">
        <v>173</v>
      </c>
      <c r="E1341" s="220" t="s">
        <v>20</v>
      </c>
      <c r="F1341" s="221" t="s">
        <v>996</v>
      </c>
      <c r="G1341" s="219"/>
      <c r="H1341" s="222">
        <v>7.2439999999999998</v>
      </c>
      <c r="I1341" s="223"/>
      <c r="J1341" s="219"/>
      <c r="K1341" s="219"/>
      <c r="L1341" s="224"/>
      <c r="M1341" s="225"/>
      <c r="N1341" s="226"/>
      <c r="O1341" s="226"/>
      <c r="P1341" s="226"/>
      <c r="Q1341" s="226"/>
      <c r="R1341" s="226"/>
      <c r="S1341" s="226"/>
      <c r="T1341" s="227"/>
      <c r="AT1341" s="228" t="s">
        <v>173</v>
      </c>
      <c r="AU1341" s="228" t="s">
        <v>82</v>
      </c>
      <c r="AV1341" s="14" t="s">
        <v>82</v>
      </c>
      <c r="AW1341" s="14" t="s">
        <v>34</v>
      </c>
      <c r="AX1341" s="14" t="s">
        <v>73</v>
      </c>
      <c r="AY1341" s="228" t="s">
        <v>163</v>
      </c>
    </row>
    <row r="1342" spans="1:65" s="16" customFormat="1" ht="11.25">
      <c r="B1342" s="253"/>
      <c r="C1342" s="254"/>
      <c r="D1342" s="209" t="s">
        <v>173</v>
      </c>
      <c r="E1342" s="255" t="s">
        <v>20</v>
      </c>
      <c r="F1342" s="256" t="s">
        <v>407</v>
      </c>
      <c r="G1342" s="254"/>
      <c r="H1342" s="257">
        <v>23.084</v>
      </c>
      <c r="I1342" s="258"/>
      <c r="J1342" s="254"/>
      <c r="K1342" s="254"/>
      <c r="L1342" s="259"/>
      <c r="M1342" s="260"/>
      <c r="N1342" s="261"/>
      <c r="O1342" s="261"/>
      <c r="P1342" s="261"/>
      <c r="Q1342" s="261"/>
      <c r="R1342" s="261"/>
      <c r="S1342" s="261"/>
      <c r="T1342" s="262"/>
      <c r="AT1342" s="263" t="s">
        <v>173</v>
      </c>
      <c r="AU1342" s="263" t="s">
        <v>82</v>
      </c>
      <c r="AV1342" s="16" t="s">
        <v>164</v>
      </c>
      <c r="AW1342" s="16" t="s">
        <v>34</v>
      </c>
      <c r="AX1342" s="16" t="s">
        <v>73</v>
      </c>
      <c r="AY1342" s="263" t="s">
        <v>163</v>
      </c>
    </row>
    <row r="1343" spans="1:65" s="13" customFormat="1" ht="11.25">
      <c r="B1343" s="207"/>
      <c r="C1343" s="208"/>
      <c r="D1343" s="209" t="s">
        <v>173</v>
      </c>
      <c r="E1343" s="210" t="s">
        <v>20</v>
      </c>
      <c r="F1343" s="211" t="s">
        <v>1573</v>
      </c>
      <c r="G1343" s="208"/>
      <c r="H1343" s="210" t="s">
        <v>20</v>
      </c>
      <c r="I1343" s="212"/>
      <c r="J1343" s="208"/>
      <c r="K1343" s="208"/>
      <c r="L1343" s="213"/>
      <c r="M1343" s="214"/>
      <c r="N1343" s="215"/>
      <c r="O1343" s="215"/>
      <c r="P1343" s="215"/>
      <c r="Q1343" s="215"/>
      <c r="R1343" s="215"/>
      <c r="S1343" s="215"/>
      <c r="T1343" s="216"/>
      <c r="AT1343" s="217" t="s">
        <v>173</v>
      </c>
      <c r="AU1343" s="217" t="s">
        <v>82</v>
      </c>
      <c r="AV1343" s="13" t="s">
        <v>80</v>
      </c>
      <c r="AW1343" s="13" t="s">
        <v>34</v>
      </c>
      <c r="AX1343" s="13" t="s">
        <v>73</v>
      </c>
      <c r="AY1343" s="217" t="s">
        <v>163</v>
      </c>
    </row>
    <row r="1344" spans="1:65" s="14" customFormat="1" ht="11.25">
      <c r="B1344" s="218"/>
      <c r="C1344" s="219"/>
      <c r="D1344" s="209" t="s">
        <v>173</v>
      </c>
      <c r="E1344" s="220" t="s">
        <v>20</v>
      </c>
      <c r="F1344" s="221" t="s">
        <v>1574</v>
      </c>
      <c r="G1344" s="219"/>
      <c r="H1344" s="222">
        <v>52.35</v>
      </c>
      <c r="I1344" s="223"/>
      <c r="J1344" s="219"/>
      <c r="K1344" s="219"/>
      <c r="L1344" s="224"/>
      <c r="M1344" s="225"/>
      <c r="N1344" s="226"/>
      <c r="O1344" s="226"/>
      <c r="P1344" s="226"/>
      <c r="Q1344" s="226"/>
      <c r="R1344" s="226"/>
      <c r="S1344" s="226"/>
      <c r="T1344" s="227"/>
      <c r="AT1344" s="228" t="s">
        <v>173</v>
      </c>
      <c r="AU1344" s="228" t="s">
        <v>82</v>
      </c>
      <c r="AV1344" s="14" t="s">
        <v>82</v>
      </c>
      <c r="AW1344" s="14" t="s">
        <v>34</v>
      </c>
      <c r="AX1344" s="14" t="s">
        <v>73</v>
      </c>
      <c r="AY1344" s="228" t="s">
        <v>163</v>
      </c>
    </row>
    <row r="1345" spans="1:65" s="16" customFormat="1" ht="11.25">
      <c r="B1345" s="253"/>
      <c r="C1345" s="254"/>
      <c r="D1345" s="209" t="s">
        <v>173</v>
      </c>
      <c r="E1345" s="255" t="s">
        <v>20</v>
      </c>
      <c r="F1345" s="256" t="s">
        <v>407</v>
      </c>
      <c r="G1345" s="254"/>
      <c r="H1345" s="257">
        <v>52.35</v>
      </c>
      <c r="I1345" s="258"/>
      <c r="J1345" s="254"/>
      <c r="K1345" s="254"/>
      <c r="L1345" s="259"/>
      <c r="M1345" s="260"/>
      <c r="N1345" s="261"/>
      <c r="O1345" s="261"/>
      <c r="P1345" s="261"/>
      <c r="Q1345" s="261"/>
      <c r="R1345" s="261"/>
      <c r="S1345" s="261"/>
      <c r="T1345" s="262"/>
      <c r="AT1345" s="263" t="s">
        <v>173</v>
      </c>
      <c r="AU1345" s="263" t="s">
        <v>82</v>
      </c>
      <c r="AV1345" s="16" t="s">
        <v>164</v>
      </c>
      <c r="AW1345" s="16" t="s">
        <v>34</v>
      </c>
      <c r="AX1345" s="16" t="s">
        <v>73</v>
      </c>
      <c r="AY1345" s="263" t="s">
        <v>163</v>
      </c>
    </row>
    <row r="1346" spans="1:65" s="15" customFormat="1" ht="11.25">
      <c r="B1346" s="229"/>
      <c r="C1346" s="230"/>
      <c r="D1346" s="209" t="s">
        <v>173</v>
      </c>
      <c r="E1346" s="231" t="s">
        <v>20</v>
      </c>
      <c r="F1346" s="232" t="s">
        <v>178</v>
      </c>
      <c r="G1346" s="230"/>
      <c r="H1346" s="233">
        <v>989.98400000000004</v>
      </c>
      <c r="I1346" s="234"/>
      <c r="J1346" s="230"/>
      <c r="K1346" s="230"/>
      <c r="L1346" s="235"/>
      <c r="M1346" s="236"/>
      <c r="N1346" s="237"/>
      <c r="O1346" s="237"/>
      <c r="P1346" s="237"/>
      <c r="Q1346" s="237"/>
      <c r="R1346" s="237"/>
      <c r="S1346" s="237"/>
      <c r="T1346" s="238"/>
      <c r="AT1346" s="239" t="s">
        <v>173</v>
      </c>
      <c r="AU1346" s="239" t="s">
        <v>82</v>
      </c>
      <c r="AV1346" s="15" t="s">
        <v>171</v>
      </c>
      <c r="AW1346" s="15" t="s">
        <v>34</v>
      </c>
      <c r="AX1346" s="15" t="s">
        <v>80</v>
      </c>
      <c r="AY1346" s="239" t="s">
        <v>163</v>
      </c>
    </row>
    <row r="1347" spans="1:65" s="2" customFormat="1" ht="31.5" customHeight="1">
      <c r="A1347" s="36"/>
      <c r="B1347" s="37"/>
      <c r="C1347" s="243" t="s">
        <v>1601</v>
      </c>
      <c r="D1347" s="243" t="s">
        <v>214</v>
      </c>
      <c r="E1347" s="244" t="s">
        <v>1602</v>
      </c>
      <c r="F1347" s="245" t="s">
        <v>1603</v>
      </c>
      <c r="G1347" s="246" t="s">
        <v>185</v>
      </c>
      <c r="H1347" s="247">
        <v>1088.982</v>
      </c>
      <c r="I1347" s="248"/>
      <c r="J1347" s="249">
        <f>ROUND(I1347*H1347,2)</f>
        <v>0</v>
      </c>
      <c r="K1347" s="245" t="s">
        <v>20</v>
      </c>
      <c r="L1347" s="250"/>
      <c r="M1347" s="251" t="s">
        <v>20</v>
      </c>
      <c r="N1347" s="252" t="s">
        <v>44</v>
      </c>
      <c r="O1347" s="66"/>
      <c r="P1347" s="203">
        <f>O1347*H1347</f>
        <v>0</v>
      </c>
      <c r="Q1347" s="203">
        <v>1.75E-3</v>
      </c>
      <c r="R1347" s="203">
        <f>Q1347*H1347</f>
        <v>1.9057185000000001</v>
      </c>
      <c r="S1347" s="203">
        <v>0</v>
      </c>
      <c r="T1347" s="204">
        <f>S1347*H1347</f>
        <v>0</v>
      </c>
      <c r="U1347" s="36"/>
      <c r="V1347" s="36"/>
      <c r="W1347" s="36"/>
      <c r="X1347" s="36"/>
      <c r="Y1347" s="36"/>
      <c r="Z1347" s="36"/>
      <c r="AA1347" s="36"/>
      <c r="AB1347" s="36"/>
      <c r="AC1347" s="36"/>
      <c r="AD1347" s="36"/>
      <c r="AE1347" s="36"/>
      <c r="AR1347" s="205" t="s">
        <v>373</v>
      </c>
      <c r="AT1347" s="205" t="s">
        <v>214</v>
      </c>
      <c r="AU1347" s="205" t="s">
        <v>82</v>
      </c>
      <c r="AY1347" s="19" t="s">
        <v>163</v>
      </c>
      <c r="BE1347" s="206">
        <f>IF(N1347="základní",J1347,0)</f>
        <v>0</v>
      </c>
      <c r="BF1347" s="206">
        <f>IF(N1347="snížená",J1347,0)</f>
        <v>0</v>
      </c>
      <c r="BG1347" s="206">
        <f>IF(N1347="zákl. přenesená",J1347,0)</f>
        <v>0</v>
      </c>
      <c r="BH1347" s="206">
        <f>IF(N1347="sníž. přenesená",J1347,0)</f>
        <v>0</v>
      </c>
      <c r="BI1347" s="206">
        <f>IF(N1347="nulová",J1347,0)</f>
        <v>0</v>
      </c>
      <c r="BJ1347" s="19" t="s">
        <v>80</v>
      </c>
      <c r="BK1347" s="206">
        <f>ROUND(I1347*H1347,2)</f>
        <v>0</v>
      </c>
      <c r="BL1347" s="19" t="s">
        <v>275</v>
      </c>
      <c r="BM1347" s="205" t="s">
        <v>1604</v>
      </c>
    </row>
    <row r="1348" spans="1:65" s="2" customFormat="1" ht="19.5">
      <c r="A1348" s="36"/>
      <c r="B1348" s="37"/>
      <c r="C1348" s="38"/>
      <c r="D1348" s="209" t="s">
        <v>1605</v>
      </c>
      <c r="E1348" s="38"/>
      <c r="F1348" s="240" t="s">
        <v>1606</v>
      </c>
      <c r="G1348" s="38"/>
      <c r="H1348" s="38"/>
      <c r="I1348" s="117"/>
      <c r="J1348" s="38"/>
      <c r="K1348" s="38"/>
      <c r="L1348" s="41"/>
      <c r="M1348" s="241"/>
      <c r="N1348" s="242"/>
      <c r="O1348" s="66"/>
      <c r="P1348" s="66"/>
      <c r="Q1348" s="66"/>
      <c r="R1348" s="66"/>
      <c r="S1348" s="66"/>
      <c r="T1348" s="67"/>
      <c r="U1348" s="36"/>
      <c r="V1348" s="36"/>
      <c r="W1348" s="36"/>
      <c r="X1348" s="36"/>
      <c r="Y1348" s="36"/>
      <c r="Z1348" s="36"/>
      <c r="AA1348" s="36"/>
      <c r="AB1348" s="36"/>
      <c r="AC1348" s="36"/>
      <c r="AD1348" s="36"/>
      <c r="AE1348" s="36"/>
      <c r="AT1348" s="19" t="s">
        <v>1605</v>
      </c>
      <c r="AU1348" s="19" t="s">
        <v>82</v>
      </c>
    </row>
    <row r="1349" spans="1:65" s="14" customFormat="1" ht="11.25">
      <c r="B1349" s="218"/>
      <c r="C1349" s="219"/>
      <c r="D1349" s="209" t="s">
        <v>173</v>
      </c>
      <c r="E1349" s="219"/>
      <c r="F1349" s="221" t="s">
        <v>1607</v>
      </c>
      <c r="G1349" s="219"/>
      <c r="H1349" s="222">
        <v>1088.982</v>
      </c>
      <c r="I1349" s="223"/>
      <c r="J1349" s="219"/>
      <c r="K1349" s="219"/>
      <c r="L1349" s="224"/>
      <c r="M1349" s="225"/>
      <c r="N1349" s="226"/>
      <c r="O1349" s="226"/>
      <c r="P1349" s="226"/>
      <c r="Q1349" s="226"/>
      <c r="R1349" s="226"/>
      <c r="S1349" s="226"/>
      <c r="T1349" s="227"/>
      <c r="AT1349" s="228" t="s">
        <v>173</v>
      </c>
      <c r="AU1349" s="228" t="s">
        <v>82</v>
      </c>
      <c r="AV1349" s="14" t="s">
        <v>82</v>
      </c>
      <c r="AW1349" s="14" t="s">
        <v>4</v>
      </c>
      <c r="AX1349" s="14" t="s">
        <v>80</v>
      </c>
      <c r="AY1349" s="228" t="s">
        <v>163</v>
      </c>
    </row>
    <row r="1350" spans="1:65" s="2" customFormat="1" ht="14.45" customHeight="1">
      <c r="A1350" s="36"/>
      <c r="B1350" s="37"/>
      <c r="C1350" s="194" t="s">
        <v>1608</v>
      </c>
      <c r="D1350" s="194" t="s">
        <v>166</v>
      </c>
      <c r="E1350" s="195" t="s">
        <v>1609</v>
      </c>
      <c r="F1350" s="196" t="s">
        <v>1610</v>
      </c>
      <c r="G1350" s="197" t="s">
        <v>245</v>
      </c>
      <c r="H1350" s="198">
        <v>192</v>
      </c>
      <c r="I1350" s="199"/>
      <c r="J1350" s="200">
        <f>ROUND(I1350*H1350,2)</f>
        <v>0</v>
      </c>
      <c r="K1350" s="196" t="s">
        <v>170</v>
      </c>
      <c r="L1350" s="41"/>
      <c r="M1350" s="201" t="s">
        <v>20</v>
      </c>
      <c r="N1350" s="202" t="s">
        <v>44</v>
      </c>
      <c r="O1350" s="66"/>
      <c r="P1350" s="203">
        <f>O1350*H1350</f>
        <v>0</v>
      </c>
      <c r="Q1350" s="203">
        <v>1.2E-4</v>
      </c>
      <c r="R1350" s="203">
        <f>Q1350*H1350</f>
        <v>2.3040000000000001E-2</v>
      </c>
      <c r="S1350" s="203">
        <v>0</v>
      </c>
      <c r="T1350" s="204">
        <f>S1350*H1350</f>
        <v>0</v>
      </c>
      <c r="U1350" s="36"/>
      <c r="V1350" s="36"/>
      <c r="W1350" s="36"/>
      <c r="X1350" s="36"/>
      <c r="Y1350" s="36"/>
      <c r="Z1350" s="36"/>
      <c r="AA1350" s="36"/>
      <c r="AB1350" s="36"/>
      <c r="AC1350" s="36"/>
      <c r="AD1350" s="36"/>
      <c r="AE1350" s="36"/>
      <c r="AR1350" s="205" t="s">
        <v>275</v>
      </c>
      <c r="AT1350" s="205" t="s">
        <v>166</v>
      </c>
      <c r="AU1350" s="205" t="s">
        <v>82</v>
      </c>
      <c r="AY1350" s="19" t="s">
        <v>163</v>
      </c>
      <c r="BE1350" s="206">
        <f>IF(N1350="základní",J1350,0)</f>
        <v>0</v>
      </c>
      <c r="BF1350" s="206">
        <f>IF(N1350="snížená",J1350,0)</f>
        <v>0</v>
      </c>
      <c r="BG1350" s="206">
        <f>IF(N1350="zákl. přenesená",J1350,0)</f>
        <v>0</v>
      </c>
      <c r="BH1350" s="206">
        <f>IF(N1350="sníž. přenesená",J1350,0)</f>
        <v>0</v>
      </c>
      <c r="BI1350" s="206">
        <f>IF(N1350="nulová",J1350,0)</f>
        <v>0</v>
      </c>
      <c r="BJ1350" s="19" t="s">
        <v>80</v>
      </c>
      <c r="BK1350" s="206">
        <f>ROUND(I1350*H1350,2)</f>
        <v>0</v>
      </c>
      <c r="BL1350" s="19" t="s">
        <v>275</v>
      </c>
      <c r="BM1350" s="205" t="s">
        <v>1611</v>
      </c>
    </row>
    <row r="1351" spans="1:65" s="13" customFormat="1" ht="11.25">
      <c r="B1351" s="207"/>
      <c r="C1351" s="208"/>
      <c r="D1351" s="209" t="s">
        <v>173</v>
      </c>
      <c r="E1351" s="210" t="s">
        <v>20</v>
      </c>
      <c r="F1351" s="211" t="s">
        <v>316</v>
      </c>
      <c r="G1351" s="208"/>
      <c r="H1351" s="210" t="s">
        <v>20</v>
      </c>
      <c r="I1351" s="212"/>
      <c r="J1351" s="208"/>
      <c r="K1351" s="208"/>
      <c r="L1351" s="213"/>
      <c r="M1351" s="214"/>
      <c r="N1351" s="215"/>
      <c r="O1351" s="215"/>
      <c r="P1351" s="215"/>
      <c r="Q1351" s="215"/>
      <c r="R1351" s="215"/>
      <c r="S1351" s="215"/>
      <c r="T1351" s="216"/>
      <c r="AT1351" s="217" t="s">
        <v>173</v>
      </c>
      <c r="AU1351" s="217" t="s">
        <v>82</v>
      </c>
      <c r="AV1351" s="13" t="s">
        <v>80</v>
      </c>
      <c r="AW1351" s="13" t="s">
        <v>34</v>
      </c>
      <c r="AX1351" s="13" t="s">
        <v>73</v>
      </c>
      <c r="AY1351" s="217" t="s">
        <v>163</v>
      </c>
    </row>
    <row r="1352" spans="1:65" s="14" customFormat="1" ht="11.25">
      <c r="B1352" s="218"/>
      <c r="C1352" s="219"/>
      <c r="D1352" s="209" t="s">
        <v>173</v>
      </c>
      <c r="E1352" s="220" t="s">
        <v>20</v>
      </c>
      <c r="F1352" s="221" t="s">
        <v>1612</v>
      </c>
      <c r="G1352" s="219"/>
      <c r="H1352" s="222">
        <v>192</v>
      </c>
      <c r="I1352" s="223"/>
      <c r="J1352" s="219"/>
      <c r="K1352" s="219"/>
      <c r="L1352" s="224"/>
      <c r="M1352" s="225"/>
      <c r="N1352" s="226"/>
      <c r="O1352" s="226"/>
      <c r="P1352" s="226"/>
      <c r="Q1352" s="226"/>
      <c r="R1352" s="226"/>
      <c r="S1352" s="226"/>
      <c r="T1352" s="227"/>
      <c r="AT1352" s="228" t="s">
        <v>173</v>
      </c>
      <c r="AU1352" s="228" t="s">
        <v>82</v>
      </c>
      <c r="AV1352" s="14" t="s">
        <v>82</v>
      </c>
      <c r="AW1352" s="14" t="s">
        <v>34</v>
      </c>
      <c r="AX1352" s="14" t="s">
        <v>80</v>
      </c>
      <c r="AY1352" s="228" t="s">
        <v>163</v>
      </c>
    </row>
    <row r="1353" spans="1:65" s="2" customFormat="1" ht="14.45" customHeight="1">
      <c r="A1353" s="36"/>
      <c r="B1353" s="37"/>
      <c r="C1353" s="194" t="s">
        <v>1613</v>
      </c>
      <c r="D1353" s="194" t="s">
        <v>166</v>
      </c>
      <c r="E1353" s="195" t="s">
        <v>1614</v>
      </c>
      <c r="F1353" s="196" t="s">
        <v>1615</v>
      </c>
      <c r="G1353" s="197" t="s">
        <v>245</v>
      </c>
      <c r="H1353" s="198">
        <v>192</v>
      </c>
      <c r="I1353" s="199"/>
      <c r="J1353" s="200">
        <f>ROUND(I1353*H1353,2)</f>
        <v>0</v>
      </c>
      <c r="K1353" s="196" t="s">
        <v>170</v>
      </c>
      <c r="L1353" s="41"/>
      <c r="M1353" s="201" t="s">
        <v>20</v>
      </c>
      <c r="N1353" s="202" t="s">
        <v>44</v>
      </c>
      <c r="O1353" s="66"/>
      <c r="P1353" s="203">
        <f>O1353*H1353</f>
        <v>0</v>
      </c>
      <c r="Q1353" s="203">
        <v>1E-4</v>
      </c>
      <c r="R1353" s="203">
        <f>Q1353*H1353</f>
        <v>1.9200000000000002E-2</v>
      </c>
      <c r="S1353" s="203">
        <v>0</v>
      </c>
      <c r="T1353" s="204">
        <f>S1353*H1353</f>
        <v>0</v>
      </c>
      <c r="U1353" s="36"/>
      <c r="V1353" s="36"/>
      <c r="W1353" s="36"/>
      <c r="X1353" s="36"/>
      <c r="Y1353" s="36"/>
      <c r="Z1353" s="36"/>
      <c r="AA1353" s="36"/>
      <c r="AB1353" s="36"/>
      <c r="AC1353" s="36"/>
      <c r="AD1353" s="36"/>
      <c r="AE1353" s="36"/>
      <c r="AR1353" s="205" t="s">
        <v>275</v>
      </c>
      <c r="AT1353" s="205" t="s">
        <v>166</v>
      </c>
      <c r="AU1353" s="205" t="s">
        <v>82</v>
      </c>
      <c r="AY1353" s="19" t="s">
        <v>163</v>
      </c>
      <c r="BE1353" s="206">
        <f>IF(N1353="základní",J1353,0)</f>
        <v>0</v>
      </c>
      <c r="BF1353" s="206">
        <f>IF(N1353="snížená",J1353,0)</f>
        <v>0</v>
      </c>
      <c r="BG1353" s="206">
        <f>IF(N1353="zákl. přenesená",J1353,0)</f>
        <v>0</v>
      </c>
      <c r="BH1353" s="206">
        <f>IF(N1353="sníž. přenesená",J1353,0)</f>
        <v>0</v>
      </c>
      <c r="BI1353" s="206">
        <f>IF(N1353="nulová",J1353,0)</f>
        <v>0</v>
      </c>
      <c r="BJ1353" s="19" t="s">
        <v>80</v>
      </c>
      <c r="BK1353" s="206">
        <f>ROUND(I1353*H1353,2)</f>
        <v>0</v>
      </c>
      <c r="BL1353" s="19" t="s">
        <v>275</v>
      </c>
      <c r="BM1353" s="205" t="s">
        <v>1616</v>
      </c>
    </row>
    <row r="1354" spans="1:65" s="13" customFormat="1" ht="11.25">
      <c r="B1354" s="207"/>
      <c r="C1354" s="208"/>
      <c r="D1354" s="209" t="s">
        <v>173</v>
      </c>
      <c r="E1354" s="210" t="s">
        <v>20</v>
      </c>
      <c r="F1354" s="211" t="s">
        <v>316</v>
      </c>
      <c r="G1354" s="208"/>
      <c r="H1354" s="210" t="s">
        <v>20</v>
      </c>
      <c r="I1354" s="212"/>
      <c r="J1354" s="208"/>
      <c r="K1354" s="208"/>
      <c r="L1354" s="213"/>
      <c r="M1354" s="214"/>
      <c r="N1354" s="215"/>
      <c r="O1354" s="215"/>
      <c r="P1354" s="215"/>
      <c r="Q1354" s="215"/>
      <c r="R1354" s="215"/>
      <c r="S1354" s="215"/>
      <c r="T1354" s="216"/>
      <c r="AT1354" s="217" t="s">
        <v>173</v>
      </c>
      <c r="AU1354" s="217" t="s">
        <v>82</v>
      </c>
      <c r="AV1354" s="13" t="s">
        <v>80</v>
      </c>
      <c r="AW1354" s="13" t="s">
        <v>34</v>
      </c>
      <c r="AX1354" s="13" t="s">
        <v>73</v>
      </c>
      <c r="AY1354" s="217" t="s">
        <v>163</v>
      </c>
    </row>
    <row r="1355" spans="1:65" s="13" customFormat="1" ht="11.25">
      <c r="B1355" s="207"/>
      <c r="C1355" s="208"/>
      <c r="D1355" s="209" t="s">
        <v>173</v>
      </c>
      <c r="E1355" s="210" t="s">
        <v>20</v>
      </c>
      <c r="F1355" s="211" t="s">
        <v>1617</v>
      </c>
      <c r="G1355" s="208"/>
      <c r="H1355" s="210" t="s">
        <v>20</v>
      </c>
      <c r="I1355" s="212"/>
      <c r="J1355" s="208"/>
      <c r="K1355" s="208"/>
      <c r="L1355" s="213"/>
      <c r="M1355" s="214"/>
      <c r="N1355" s="215"/>
      <c r="O1355" s="215"/>
      <c r="P1355" s="215"/>
      <c r="Q1355" s="215"/>
      <c r="R1355" s="215"/>
      <c r="S1355" s="215"/>
      <c r="T1355" s="216"/>
      <c r="AT1355" s="217" t="s">
        <v>173</v>
      </c>
      <c r="AU1355" s="217" t="s">
        <v>82</v>
      </c>
      <c r="AV1355" s="13" t="s">
        <v>80</v>
      </c>
      <c r="AW1355" s="13" t="s">
        <v>34</v>
      </c>
      <c r="AX1355" s="13" t="s">
        <v>73</v>
      </c>
      <c r="AY1355" s="217" t="s">
        <v>163</v>
      </c>
    </row>
    <row r="1356" spans="1:65" s="14" customFormat="1" ht="11.25">
      <c r="B1356" s="218"/>
      <c r="C1356" s="219"/>
      <c r="D1356" s="209" t="s">
        <v>173</v>
      </c>
      <c r="E1356" s="220" t="s">
        <v>20</v>
      </c>
      <c r="F1356" s="221" t="s">
        <v>1612</v>
      </c>
      <c r="G1356" s="219"/>
      <c r="H1356" s="222">
        <v>192</v>
      </c>
      <c r="I1356" s="223"/>
      <c r="J1356" s="219"/>
      <c r="K1356" s="219"/>
      <c r="L1356" s="224"/>
      <c r="M1356" s="225"/>
      <c r="N1356" s="226"/>
      <c r="O1356" s="226"/>
      <c r="P1356" s="226"/>
      <c r="Q1356" s="226"/>
      <c r="R1356" s="226"/>
      <c r="S1356" s="226"/>
      <c r="T1356" s="227"/>
      <c r="AT1356" s="228" t="s">
        <v>173</v>
      </c>
      <c r="AU1356" s="228" t="s">
        <v>82</v>
      </c>
      <c r="AV1356" s="14" t="s">
        <v>82</v>
      </c>
      <c r="AW1356" s="14" t="s">
        <v>34</v>
      </c>
      <c r="AX1356" s="14" t="s">
        <v>80</v>
      </c>
      <c r="AY1356" s="228" t="s">
        <v>163</v>
      </c>
    </row>
    <row r="1357" spans="1:65" s="2" customFormat="1" ht="27" customHeight="1">
      <c r="A1357" s="36"/>
      <c r="B1357" s="37"/>
      <c r="C1357" s="243" t="s">
        <v>1618</v>
      </c>
      <c r="D1357" s="243" t="s">
        <v>214</v>
      </c>
      <c r="E1357" s="244" t="s">
        <v>1602</v>
      </c>
      <c r="F1357" s="245" t="s">
        <v>1603</v>
      </c>
      <c r="G1357" s="246" t="s">
        <v>185</v>
      </c>
      <c r="H1357" s="247">
        <v>105.6</v>
      </c>
      <c r="I1357" s="248"/>
      <c r="J1357" s="249">
        <f>ROUND(I1357*H1357,2)</f>
        <v>0</v>
      </c>
      <c r="K1357" s="245" t="s">
        <v>20</v>
      </c>
      <c r="L1357" s="250"/>
      <c r="M1357" s="251" t="s">
        <v>20</v>
      </c>
      <c r="N1357" s="252" t="s">
        <v>44</v>
      </c>
      <c r="O1357" s="66"/>
      <c r="P1357" s="203">
        <f>O1357*H1357</f>
        <v>0</v>
      </c>
      <c r="Q1357" s="203">
        <v>1.75E-3</v>
      </c>
      <c r="R1357" s="203">
        <f>Q1357*H1357</f>
        <v>0.18479999999999999</v>
      </c>
      <c r="S1357" s="203">
        <v>0</v>
      </c>
      <c r="T1357" s="204">
        <f>S1357*H1357</f>
        <v>0</v>
      </c>
      <c r="U1357" s="36"/>
      <c r="V1357" s="36"/>
      <c r="W1357" s="36"/>
      <c r="X1357" s="36"/>
      <c r="Y1357" s="36"/>
      <c r="Z1357" s="36"/>
      <c r="AA1357" s="36"/>
      <c r="AB1357" s="36"/>
      <c r="AC1357" s="36"/>
      <c r="AD1357" s="36"/>
      <c r="AE1357" s="36"/>
      <c r="AR1357" s="205" t="s">
        <v>373</v>
      </c>
      <c r="AT1357" s="205" t="s">
        <v>214</v>
      </c>
      <c r="AU1357" s="205" t="s">
        <v>82</v>
      </c>
      <c r="AY1357" s="19" t="s">
        <v>163</v>
      </c>
      <c r="BE1357" s="206">
        <f>IF(N1357="základní",J1357,0)</f>
        <v>0</v>
      </c>
      <c r="BF1357" s="206">
        <f>IF(N1357="snížená",J1357,0)</f>
        <v>0</v>
      </c>
      <c r="BG1357" s="206">
        <f>IF(N1357="zákl. přenesená",J1357,0)</f>
        <v>0</v>
      </c>
      <c r="BH1357" s="206">
        <f>IF(N1357="sníž. přenesená",J1357,0)</f>
        <v>0</v>
      </c>
      <c r="BI1357" s="206">
        <f>IF(N1357="nulová",J1357,0)</f>
        <v>0</v>
      </c>
      <c r="BJ1357" s="19" t="s">
        <v>80</v>
      </c>
      <c r="BK1357" s="206">
        <f>ROUND(I1357*H1357,2)</f>
        <v>0</v>
      </c>
      <c r="BL1357" s="19" t="s">
        <v>275</v>
      </c>
      <c r="BM1357" s="205" t="s">
        <v>1619</v>
      </c>
    </row>
    <row r="1358" spans="1:65" s="2" customFormat="1" ht="19.5">
      <c r="A1358" s="36"/>
      <c r="B1358" s="37"/>
      <c r="C1358" s="38"/>
      <c r="D1358" s="209" t="s">
        <v>1605</v>
      </c>
      <c r="E1358" s="38"/>
      <c r="F1358" s="240" t="s">
        <v>1606</v>
      </c>
      <c r="G1358" s="38"/>
      <c r="H1358" s="38"/>
      <c r="I1358" s="117"/>
      <c r="J1358" s="38"/>
      <c r="K1358" s="38"/>
      <c r="L1358" s="41"/>
      <c r="M1358" s="241"/>
      <c r="N1358" s="242"/>
      <c r="O1358" s="66"/>
      <c r="P1358" s="66"/>
      <c r="Q1358" s="66"/>
      <c r="R1358" s="66"/>
      <c r="S1358" s="66"/>
      <c r="T1358" s="67"/>
      <c r="U1358" s="36"/>
      <c r="V1358" s="36"/>
      <c r="W1358" s="36"/>
      <c r="X1358" s="36"/>
      <c r="Y1358" s="36"/>
      <c r="Z1358" s="36"/>
      <c r="AA1358" s="36"/>
      <c r="AB1358" s="36"/>
      <c r="AC1358" s="36"/>
      <c r="AD1358" s="36"/>
      <c r="AE1358" s="36"/>
      <c r="AT1358" s="19" t="s">
        <v>1605</v>
      </c>
      <c r="AU1358" s="19" t="s">
        <v>82</v>
      </c>
    </row>
    <row r="1359" spans="1:65" s="14" customFormat="1" ht="11.25">
      <c r="B1359" s="218"/>
      <c r="C1359" s="219"/>
      <c r="D1359" s="209" t="s">
        <v>173</v>
      </c>
      <c r="E1359" s="220" t="s">
        <v>20</v>
      </c>
      <c r="F1359" s="221" t="s">
        <v>1620</v>
      </c>
      <c r="G1359" s="219"/>
      <c r="H1359" s="222">
        <v>57.6</v>
      </c>
      <c r="I1359" s="223"/>
      <c r="J1359" s="219"/>
      <c r="K1359" s="219"/>
      <c r="L1359" s="224"/>
      <c r="M1359" s="225"/>
      <c r="N1359" s="226"/>
      <c r="O1359" s="226"/>
      <c r="P1359" s="226"/>
      <c r="Q1359" s="226"/>
      <c r="R1359" s="226"/>
      <c r="S1359" s="226"/>
      <c r="T1359" s="227"/>
      <c r="AT1359" s="228" t="s">
        <v>173</v>
      </c>
      <c r="AU1359" s="228" t="s">
        <v>82</v>
      </c>
      <c r="AV1359" s="14" t="s">
        <v>82</v>
      </c>
      <c r="AW1359" s="14" t="s">
        <v>34</v>
      </c>
      <c r="AX1359" s="14" t="s">
        <v>73</v>
      </c>
      <c r="AY1359" s="228" t="s">
        <v>163</v>
      </c>
    </row>
    <row r="1360" spans="1:65" s="14" customFormat="1" ht="11.25">
      <c r="B1360" s="218"/>
      <c r="C1360" s="219"/>
      <c r="D1360" s="209" t="s">
        <v>173</v>
      </c>
      <c r="E1360" s="220" t="s">
        <v>20</v>
      </c>
      <c r="F1360" s="221" t="s">
        <v>1621</v>
      </c>
      <c r="G1360" s="219"/>
      <c r="H1360" s="222">
        <v>38.4</v>
      </c>
      <c r="I1360" s="223"/>
      <c r="J1360" s="219"/>
      <c r="K1360" s="219"/>
      <c r="L1360" s="224"/>
      <c r="M1360" s="225"/>
      <c r="N1360" s="226"/>
      <c r="O1360" s="226"/>
      <c r="P1360" s="226"/>
      <c r="Q1360" s="226"/>
      <c r="R1360" s="226"/>
      <c r="S1360" s="226"/>
      <c r="T1360" s="227"/>
      <c r="AT1360" s="228" t="s">
        <v>173</v>
      </c>
      <c r="AU1360" s="228" t="s">
        <v>82</v>
      </c>
      <c r="AV1360" s="14" t="s">
        <v>82</v>
      </c>
      <c r="AW1360" s="14" t="s">
        <v>34</v>
      </c>
      <c r="AX1360" s="14" t="s">
        <v>73</v>
      </c>
      <c r="AY1360" s="228" t="s">
        <v>163</v>
      </c>
    </row>
    <row r="1361" spans="1:65" s="15" customFormat="1" ht="11.25">
      <c r="B1361" s="229"/>
      <c r="C1361" s="230"/>
      <c r="D1361" s="209" t="s">
        <v>173</v>
      </c>
      <c r="E1361" s="231" t="s">
        <v>20</v>
      </c>
      <c r="F1361" s="232" t="s">
        <v>178</v>
      </c>
      <c r="G1361" s="230"/>
      <c r="H1361" s="233">
        <v>96</v>
      </c>
      <c r="I1361" s="234"/>
      <c r="J1361" s="230"/>
      <c r="K1361" s="230"/>
      <c r="L1361" s="235"/>
      <c r="M1361" s="236"/>
      <c r="N1361" s="237"/>
      <c r="O1361" s="237"/>
      <c r="P1361" s="237"/>
      <c r="Q1361" s="237"/>
      <c r="R1361" s="237"/>
      <c r="S1361" s="237"/>
      <c r="T1361" s="238"/>
      <c r="AT1361" s="239" t="s">
        <v>173</v>
      </c>
      <c r="AU1361" s="239" t="s">
        <v>82</v>
      </c>
      <c r="AV1361" s="15" t="s">
        <v>171</v>
      </c>
      <c r="AW1361" s="15" t="s">
        <v>34</v>
      </c>
      <c r="AX1361" s="15" t="s">
        <v>80</v>
      </c>
      <c r="AY1361" s="239" t="s">
        <v>163</v>
      </c>
    </row>
    <row r="1362" spans="1:65" s="14" customFormat="1" ht="11.25">
      <c r="B1362" s="218"/>
      <c r="C1362" s="219"/>
      <c r="D1362" s="209" t="s">
        <v>173</v>
      </c>
      <c r="E1362" s="219"/>
      <c r="F1362" s="221" t="s">
        <v>1622</v>
      </c>
      <c r="G1362" s="219"/>
      <c r="H1362" s="222">
        <v>105.6</v>
      </c>
      <c r="I1362" s="223"/>
      <c r="J1362" s="219"/>
      <c r="K1362" s="219"/>
      <c r="L1362" s="224"/>
      <c r="M1362" s="225"/>
      <c r="N1362" s="226"/>
      <c r="O1362" s="226"/>
      <c r="P1362" s="226"/>
      <c r="Q1362" s="226"/>
      <c r="R1362" s="226"/>
      <c r="S1362" s="226"/>
      <c r="T1362" s="227"/>
      <c r="AT1362" s="228" t="s">
        <v>173</v>
      </c>
      <c r="AU1362" s="228" t="s">
        <v>82</v>
      </c>
      <c r="AV1362" s="14" t="s">
        <v>82</v>
      </c>
      <c r="AW1362" s="14" t="s">
        <v>4</v>
      </c>
      <c r="AX1362" s="14" t="s">
        <v>80</v>
      </c>
      <c r="AY1362" s="228" t="s">
        <v>163</v>
      </c>
    </row>
    <row r="1363" spans="1:65" s="2" customFormat="1" ht="14.45" customHeight="1">
      <c r="A1363" s="36"/>
      <c r="B1363" s="37"/>
      <c r="C1363" s="194" t="s">
        <v>1623</v>
      </c>
      <c r="D1363" s="194" t="s">
        <v>166</v>
      </c>
      <c r="E1363" s="195" t="s">
        <v>1624</v>
      </c>
      <c r="F1363" s="196" t="s">
        <v>1625</v>
      </c>
      <c r="G1363" s="197" t="s">
        <v>245</v>
      </c>
      <c r="H1363" s="198">
        <v>192</v>
      </c>
      <c r="I1363" s="199"/>
      <c r="J1363" s="200">
        <f>ROUND(I1363*H1363,2)</f>
        <v>0</v>
      </c>
      <c r="K1363" s="196" t="s">
        <v>170</v>
      </c>
      <c r="L1363" s="41"/>
      <c r="M1363" s="201" t="s">
        <v>20</v>
      </c>
      <c r="N1363" s="202" t="s">
        <v>44</v>
      </c>
      <c r="O1363" s="66"/>
      <c r="P1363" s="203">
        <f>O1363*H1363</f>
        <v>0</v>
      </c>
      <c r="Q1363" s="203">
        <v>0</v>
      </c>
      <c r="R1363" s="203">
        <f>Q1363*H1363</f>
        <v>0</v>
      </c>
      <c r="S1363" s="203">
        <v>3.0000000000000001E-3</v>
      </c>
      <c r="T1363" s="204">
        <f>S1363*H1363</f>
        <v>0.57600000000000007</v>
      </c>
      <c r="U1363" s="36"/>
      <c r="V1363" s="36"/>
      <c r="W1363" s="36"/>
      <c r="X1363" s="36"/>
      <c r="Y1363" s="36"/>
      <c r="Z1363" s="36"/>
      <c r="AA1363" s="36"/>
      <c r="AB1363" s="36"/>
      <c r="AC1363" s="36"/>
      <c r="AD1363" s="36"/>
      <c r="AE1363" s="36"/>
      <c r="AR1363" s="205" t="s">
        <v>275</v>
      </c>
      <c r="AT1363" s="205" t="s">
        <v>166</v>
      </c>
      <c r="AU1363" s="205" t="s">
        <v>82</v>
      </c>
      <c r="AY1363" s="19" t="s">
        <v>163</v>
      </c>
      <c r="BE1363" s="206">
        <f>IF(N1363="základní",J1363,0)</f>
        <v>0</v>
      </c>
      <c r="BF1363" s="206">
        <f>IF(N1363="snížená",J1363,0)</f>
        <v>0</v>
      </c>
      <c r="BG1363" s="206">
        <f>IF(N1363="zákl. přenesená",J1363,0)</f>
        <v>0</v>
      </c>
      <c r="BH1363" s="206">
        <f>IF(N1363="sníž. přenesená",J1363,0)</f>
        <v>0</v>
      </c>
      <c r="BI1363" s="206">
        <f>IF(N1363="nulová",J1363,0)</f>
        <v>0</v>
      </c>
      <c r="BJ1363" s="19" t="s">
        <v>80</v>
      </c>
      <c r="BK1363" s="206">
        <f>ROUND(I1363*H1363,2)</f>
        <v>0</v>
      </c>
      <c r="BL1363" s="19" t="s">
        <v>275</v>
      </c>
      <c r="BM1363" s="205" t="s">
        <v>1626</v>
      </c>
    </row>
    <row r="1364" spans="1:65" s="13" customFormat="1" ht="11.25">
      <c r="B1364" s="207"/>
      <c r="C1364" s="208"/>
      <c r="D1364" s="209" t="s">
        <v>173</v>
      </c>
      <c r="E1364" s="210" t="s">
        <v>20</v>
      </c>
      <c r="F1364" s="211" t="s">
        <v>760</v>
      </c>
      <c r="G1364" s="208"/>
      <c r="H1364" s="210" t="s">
        <v>20</v>
      </c>
      <c r="I1364" s="212"/>
      <c r="J1364" s="208"/>
      <c r="K1364" s="208"/>
      <c r="L1364" s="213"/>
      <c r="M1364" s="214"/>
      <c r="N1364" s="215"/>
      <c r="O1364" s="215"/>
      <c r="P1364" s="215"/>
      <c r="Q1364" s="215"/>
      <c r="R1364" s="215"/>
      <c r="S1364" s="215"/>
      <c r="T1364" s="216"/>
      <c r="AT1364" s="217" t="s">
        <v>173</v>
      </c>
      <c r="AU1364" s="217" t="s">
        <v>82</v>
      </c>
      <c r="AV1364" s="13" t="s">
        <v>80</v>
      </c>
      <c r="AW1364" s="13" t="s">
        <v>34</v>
      </c>
      <c r="AX1364" s="13" t="s">
        <v>73</v>
      </c>
      <c r="AY1364" s="217" t="s">
        <v>163</v>
      </c>
    </row>
    <row r="1365" spans="1:65" s="13" customFormat="1" ht="11.25">
      <c r="B1365" s="207"/>
      <c r="C1365" s="208"/>
      <c r="D1365" s="209" t="s">
        <v>173</v>
      </c>
      <c r="E1365" s="210" t="s">
        <v>20</v>
      </c>
      <c r="F1365" s="211" t="s">
        <v>1617</v>
      </c>
      <c r="G1365" s="208"/>
      <c r="H1365" s="210" t="s">
        <v>20</v>
      </c>
      <c r="I1365" s="212"/>
      <c r="J1365" s="208"/>
      <c r="K1365" s="208"/>
      <c r="L1365" s="213"/>
      <c r="M1365" s="214"/>
      <c r="N1365" s="215"/>
      <c r="O1365" s="215"/>
      <c r="P1365" s="215"/>
      <c r="Q1365" s="215"/>
      <c r="R1365" s="215"/>
      <c r="S1365" s="215"/>
      <c r="T1365" s="216"/>
      <c r="AT1365" s="217" t="s">
        <v>173</v>
      </c>
      <c r="AU1365" s="217" t="s">
        <v>82</v>
      </c>
      <c r="AV1365" s="13" t="s">
        <v>80</v>
      </c>
      <c r="AW1365" s="13" t="s">
        <v>34</v>
      </c>
      <c r="AX1365" s="13" t="s">
        <v>73</v>
      </c>
      <c r="AY1365" s="217" t="s">
        <v>163</v>
      </c>
    </row>
    <row r="1366" spans="1:65" s="13" customFormat="1" ht="11.25">
      <c r="B1366" s="207"/>
      <c r="C1366" s="208"/>
      <c r="D1366" s="209" t="s">
        <v>173</v>
      </c>
      <c r="E1366" s="210" t="s">
        <v>20</v>
      </c>
      <c r="F1366" s="211" t="s">
        <v>1595</v>
      </c>
      <c r="G1366" s="208"/>
      <c r="H1366" s="210" t="s">
        <v>20</v>
      </c>
      <c r="I1366" s="212"/>
      <c r="J1366" s="208"/>
      <c r="K1366" s="208"/>
      <c r="L1366" s="213"/>
      <c r="M1366" s="214"/>
      <c r="N1366" s="215"/>
      <c r="O1366" s="215"/>
      <c r="P1366" s="215"/>
      <c r="Q1366" s="215"/>
      <c r="R1366" s="215"/>
      <c r="S1366" s="215"/>
      <c r="T1366" s="216"/>
      <c r="AT1366" s="217" t="s">
        <v>173</v>
      </c>
      <c r="AU1366" s="217" t="s">
        <v>82</v>
      </c>
      <c r="AV1366" s="13" t="s">
        <v>80</v>
      </c>
      <c r="AW1366" s="13" t="s">
        <v>34</v>
      </c>
      <c r="AX1366" s="13" t="s">
        <v>73</v>
      </c>
      <c r="AY1366" s="217" t="s">
        <v>163</v>
      </c>
    </row>
    <row r="1367" spans="1:65" s="14" customFormat="1" ht="11.25">
      <c r="B1367" s="218"/>
      <c r="C1367" s="219"/>
      <c r="D1367" s="209" t="s">
        <v>173</v>
      </c>
      <c r="E1367" s="220" t="s">
        <v>20</v>
      </c>
      <c r="F1367" s="221" t="s">
        <v>1612</v>
      </c>
      <c r="G1367" s="219"/>
      <c r="H1367" s="222">
        <v>192</v>
      </c>
      <c r="I1367" s="223"/>
      <c r="J1367" s="219"/>
      <c r="K1367" s="219"/>
      <c r="L1367" s="224"/>
      <c r="M1367" s="225"/>
      <c r="N1367" s="226"/>
      <c r="O1367" s="226"/>
      <c r="P1367" s="226"/>
      <c r="Q1367" s="226"/>
      <c r="R1367" s="226"/>
      <c r="S1367" s="226"/>
      <c r="T1367" s="227"/>
      <c r="AT1367" s="228" t="s">
        <v>173</v>
      </c>
      <c r="AU1367" s="228" t="s">
        <v>82</v>
      </c>
      <c r="AV1367" s="14" t="s">
        <v>82</v>
      </c>
      <c r="AW1367" s="14" t="s">
        <v>34</v>
      </c>
      <c r="AX1367" s="14" t="s">
        <v>80</v>
      </c>
      <c r="AY1367" s="228" t="s">
        <v>163</v>
      </c>
    </row>
    <row r="1368" spans="1:65" s="2" customFormat="1" ht="14.45" customHeight="1">
      <c r="A1368" s="36"/>
      <c r="B1368" s="37"/>
      <c r="C1368" s="194" t="s">
        <v>1627</v>
      </c>
      <c r="D1368" s="194" t="s">
        <v>166</v>
      </c>
      <c r="E1368" s="195" t="s">
        <v>1628</v>
      </c>
      <c r="F1368" s="196" t="s">
        <v>1629</v>
      </c>
      <c r="G1368" s="197" t="s">
        <v>245</v>
      </c>
      <c r="H1368" s="198">
        <v>412.5</v>
      </c>
      <c r="I1368" s="199"/>
      <c r="J1368" s="200">
        <f>ROUND(I1368*H1368,2)</f>
        <v>0</v>
      </c>
      <c r="K1368" s="196" t="s">
        <v>170</v>
      </c>
      <c r="L1368" s="41"/>
      <c r="M1368" s="201" t="s">
        <v>20</v>
      </c>
      <c r="N1368" s="202" t="s">
        <v>44</v>
      </c>
      <c r="O1368" s="66"/>
      <c r="P1368" s="203">
        <f>O1368*H1368</f>
        <v>0</v>
      </c>
      <c r="Q1368" s="203">
        <v>1.26999E-5</v>
      </c>
      <c r="R1368" s="203">
        <f>Q1368*H1368</f>
        <v>5.2387087500000004E-3</v>
      </c>
      <c r="S1368" s="203">
        <v>0</v>
      </c>
      <c r="T1368" s="204">
        <f>S1368*H1368</f>
        <v>0</v>
      </c>
      <c r="U1368" s="36"/>
      <c r="V1368" s="36"/>
      <c r="W1368" s="36"/>
      <c r="X1368" s="36"/>
      <c r="Y1368" s="36"/>
      <c r="Z1368" s="36"/>
      <c r="AA1368" s="36"/>
      <c r="AB1368" s="36"/>
      <c r="AC1368" s="36"/>
      <c r="AD1368" s="36"/>
      <c r="AE1368" s="36"/>
      <c r="AR1368" s="205" t="s">
        <v>275</v>
      </c>
      <c r="AT1368" s="205" t="s">
        <v>166</v>
      </c>
      <c r="AU1368" s="205" t="s">
        <v>82</v>
      </c>
      <c r="AY1368" s="19" t="s">
        <v>163</v>
      </c>
      <c r="BE1368" s="206">
        <f>IF(N1368="základní",J1368,0)</f>
        <v>0</v>
      </c>
      <c r="BF1368" s="206">
        <f>IF(N1368="snížená",J1368,0)</f>
        <v>0</v>
      </c>
      <c r="BG1368" s="206">
        <f>IF(N1368="zákl. přenesená",J1368,0)</f>
        <v>0</v>
      </c>
      <c r="BH1368" s="206">
        <f>IF(N1368="sníž. přenesená",J1368,0)</f>
        <v>0</v>
      </c>
      <c r="BI1368" s="206">
        <f>IF(N1368="nulová",J1368,0)</f>
        <v>0</v>
      </c>
      <c r="BJ1368" s="19" t="s">
        <v>80</v>
      </c>
      <c r="BK1368" s="206">
        <f>ROUND(I1368*H1368,2)</f>
        <v>0</v>
      </c>
      <c r="BL1368" s="19" t="s">
        <v>275</v>
      </c>
      <c r="BM1368" s="205" t="s">
        <v>1630</v>
      </c>
    </row>
    <row r="1369" spans="1:65" s="13" customFormat="1" ht="11.25">
      <c r="B1369" s="207"/>
      <c r="C1369" s="208"/>
      <c r="D1369" s="209" t="s">
        <v>173</v>
      </c>
      <c r="E1369" s="210" t="s">
        <v>20</v>
      </c>
      <c r="F1369" s="211" t="s">
        <v>1631</v>
      </c>
      <c r="G1369" s="208"/>
      <c r="H1369" s="210" t="s">
        <v>20</v>
      </c>
      <c r="I1369" s="212"/>
      <c r="J1369" s="208"/>
      <c r="K1369" s="208"/>
      <c r="L1369" s="213"/>
      <c r="M1369" s="214"/>
      <c r="N1369" s="215"/>
      <c r="O1369" s="215"/>
      <c r="P1369" s="215"/>
      <c r="Q1369" s="215"/>
      <c r="R1369" s="215"/>
      <c r="S1369" s="215"/>
      <c r="T1369" s="216"/>
      <c r="AT1369" s="217" t="s">
        <v>173</v>
      </c>
      <c r="AU1369" s="217" t="s">
        <v>82</v>
      </c>
      <c r="AV1369" s="13" t="s">
        <v>80</v>
      </c>
      <c r="AW1369" s="13" t="s">
        <v>34</v>
      </c>
      <c r="AX1369" s="13" t="s">
        <v>73</v>
      </c>
      <c r="AY1369" s="217" t="s">
        <v>163</v>
      </c>
    </row>
    <row r="1370" spans="1:65" s="14" customFormat="1" ht="11.25">
      <c r="B1370" s="218"/>
      <c r="C1370" s="219"/>
      <c r="D1370" s="209" t="s">
        <v>173</v>
      </c>
      <c r="E1370" s="220" t="s">
        <v>20</v>
      </c>
      <c r="F1370" s="221" t="s">
        <v>1632</v>
      </c>
      <c r="G1370" s="219"/>
      <c r="H1370" s="222">
        <v>192</v>
      </c>
      <c r="I1370" s="223"/>
      <c r="J1370" s="219"/>
      <c r="K1370" s="219"/>
      <c r="L1370" s="224"/>
      <c r="M1370" s="225"/>
      <c r="N1370" s="226"/>
      <c r="O1370" s="226"/>
      <c r="P1370" s="226"/>
      <c r="Q1370" s="226"/>
      <c r="R1370" s="226"/>
      <c r="S1370" s="226"/>
      <c r="T1370" s="227"/>
      <c r="AT1370" s="228" t="s">
        <v>173</v>
      </c>
      <c r="AU1370" s="228" t="s">
        <v>82</v>
      </c>
      <c r="AV1370" s="14" t="s">
        <v>82</v>
      </c>
      <c r="AW1370" s="14" t="s">
        <v>34</v>
      </c>
      <c r="AX1370" s="14" t="s">
        <v>73</v>
      </c>
      <c r="AY1370" s="228" t="s">
        <v>163</v>
      </c>
    </row>
    <row r="1371" spans="1:65" s="14" customFormat="1" ht="11.25">
      <c r="B1371" s="218"/>
      <c r="C1371" s="219"/>
      <c r="D1371" s="209" t="s">
        <v>173</v>
      </c>
      <c r="E1371" s="220" t="s">
        <v>20</v>
      </c>
      <c r="F1371" s="221" t="s">
        <v>1633</v>
      </c>
      <c r="G1371" s="219"/>
      <c r="H1371" s="222">
        <v>35</v>
      </c>
      <c r="I1371" s="223"/>
      <c r="J1371" s="219"/>
      <c r="K1371" s="219"/>
      <c r="L1371" s="224"/>
      <c r="M1371" s="225"/>
      <c r="N1371" s="226"/>
      <c r="O1371" s="226"/>
      <c r="P1371" s="226"/>
      <c r="Q1371" s="226"/>
      <c r="R1371" s="226"/>
      <c r="S1371" s="226"/>
      <c r="T1371" s="227"/>
      <c r="AT1371" s="228" t="s">
        <v>173</v>
      </c>
      <c r="AU1371" s="228" t="s">
        <v>82</v>
      </c>
      <c r="AV1371" s="14" t="s">
        <v>82</v>
      </c>
      <c r="AW1371" s="14" t="s">
        <v>34</v>
      </c>
      <c r="AX1371" s="14" t="s">
        <v>73</v>
      </c>
      <c r="AY1371" s="228" t="s">
        <v>163</v>
      </c>
    </row>
    <row r="1372" spans="1:65" s="13" customFormat="1" ht="11.25">
      <c r="B1372" s="207"/>
      <c r="C1372" s="208"/>
      <c r="D1372" s="209" t="s">
        <v>173</v>
      </c>
      <c r="E1372" s="210" t="s">
        <v>20</v>
      </c>
      <c r="F1372" s="211" t="s">
        <v>361</v>
      </c>
      <c r="G1372" s="208"/>
      <c r="H1372" s="210" t="s">
        <v>20</v>
      </c>
      <c r="I1372" s="212"/>
      <c r="J1372" s="208"/>
      <c r="K1372" s="208"/>
      <c r="L1372" s="213"/>
      <c r="M1372" s="214"/>
      <c r="N1372" s="215"/>
      <c r="O1372" s="215"/>
      <c r="P1372" s="215"/>
      <c r="Q1372" s="215"/>
      <c r="R1372" s="215"/>
      <c r="S1372" s="215"/>
      <c r="T1372" s="216"/>
      <c r="AT1372" s="217" t="s">
        <v>173</v>
      </c>
      <c r="AU1372" s="217" t="s">
        <v>82</v>
      </c>
      <c r="AV1372" s="13" t="s">
        <v>80</v>
      </c>
      <c r="AW1372" s="13" t="s">
        <v>34</v>
      </c>
      <c r="AX1372" s="13" t="s">
        <v>73</v>
      </c>
      <c r="AY1372" s="217" t="s">
        <v>163</v>
      </c>
    </row>
    <row r="1373" spans="1:65" s="14" customFormat="1" ht="11.25">
      <c r="B1373" s="218"/>
      <c r="C1373" s="219"/>
      <c r="D1373" s="209" t="s">
        <v>173</v>
      </c>
      <c r="E1373" s="220" t="s">
        <v>20</v>
      </c>
      <c r="F1373" s="221" t="s">
        <v>1518</v>
      </c>
      <c r="G1373" s="219"/>
      <c r="H1373" s="222">
        <v>185.5</v>
      </c>
      <c r="I1373" s="223"/>
      <c r="J1373" s="219"/>
      <c r="K1373" s="219"/>
      <c r="L1373" s="224"/>
      <c r="M1373" s="225"/>
      <c r="N1373" s="226"/>
      <c r="O1373" s="226"/>
      <c r="P1373" s="226"/>
      <c r="Q1373" s="226"/>
      <c r="R1373" s="226"/>
      <c r="S1373" s="226"/>
      <c r="T1373" s="227"/>
      <c r="AT1373" s="228" t="s">
        <v>173</v>
      </c>
      <c r="AU1373" s="228" t="s">
        <v>82</v>
      </c>
      <c r="AV1373" s="14" t="s">
        <v>82</v>
      </c>
      <c r="AW1373" s="14" t="s">
        <v>34</v>
      </c>
      <c r="AX1373" s="14" t="s">
        <v>73</v>
      </c>
      <c r="AY1373" s="228" t="s">
        <v>163</v>
      </c>
    </row>
    <row r="1374" spans="1:65" s="15" customFormat="1" ht="11.25">
      <c r="B1374" s="229"/>
      <c r="C1374" s="230"/>
      <c r="D1374" s="209" t="s">
        <v>173</v>
      </c>
      <c r="E1374" s="231" t="s">
        <v>20</v>
      </c>
      <c r="F1374" s="232" t="s">
        <v>178</v>
      </c>
      <c r="G1374" s="230"/>
      <c r="H1374" s="233">
        <v>412.5</v>
      </c>
      <c r="I1374" s="234"/>
      <c r="J1374" s="230"/>
      <c r="K1374" s="230"/>
      <c r="L1374" s="235"/>
      <c r="M1374" s="236"/>
      <c r="N1374" s="237"/>
      <c r="O1374" s="237"/>
      <c r="P1374" s="237"/>
      <c r="Q1374" s="237"/>
      <c r="R1374" s="237"/>
      <c r="S1374" s="237"/>
      <c r="T1374" s="238"/>
      <c r="AT1374" s="239" t="s">
        <v>173</v>
      </c>
      <c r="AU1374" s="239" t="s">
        <v>82</v>
      </c>
      <c r="AV1374" s="15" t="s">
        <v>171</v>
      </c>
      <c r="AW1374" s="15" t="s">
        <v>34</v>
      </c>
      <c r="AX1374" s="15" t="s">
        <v>80</v>
      </c>
      <c r="AY1374" s="239" t="s">
        <v>163</v>
      </c>
    </row>
    <row r="1375" spans="1:65" s="2" customFormat="1" ht="21.75" customHeight="1">
      <c r="A1375" s="36"/>
      <c r="B1375" s="37"/>
      <c r="C1375" s="243" t="s">
        <v>1634</v>
      </c>
      <c r="D1375" s="243" t="s">
        <v>214</v>
      </c>
      <c r="E1375" s="244" t="s">
        <v>1635</v>
      </c>
      <c r="F1375" s="245" t="s">
        <v>1636</v>
      </c>
      <c r="G1375" s="246" t="s">
        <v>245</v>
      </c>
      <c r="H1375" s="247">
        <v>433.125</v>
      </c>
      <c r="I1375" s="248"/>
      <c r="J1375" s="249">
        <f>ROUND(I1375*H1375,2)</f>
        <v>0</v>
      </c>
      <c r="K1375" s="245" t="s">
        <v>20</v>
      </c>
      <c r="L1375" s="250"/>
      <c r="M1375" s="251" t="s">
        <v>20</v>
      </c>
      <c r="N1375" s="252" t="s">
        <v>44</v>
      </c>
      <c r="O1375" s="66"/>
      <c r="P1375" s="203">
        <f>O1375*H1375</f>
        <v>0</v>
      </c>
      <c r="Q1375" s="203">
        <v>0</v>
      </c>
      <c r="R1375" s="203">
        <f>Q1375*H1375</f>
        <v>0</v>
      </c>
      <c r="S1375" s="203">
        <v>0</v>
      </c>
      <c r="T1375" s="204">
        <f>S1375*H1375</f>
        <v>0</v>
      </c>
      <c r="U1375" s="36"/>
      <c r="V1375" s="36"/>
      <c r="W1375" s="36"/>
      <c r="X1375" s="36"/>
      <c r="Y1375" s="36"/>
      <c r="Z1375" s="36"/>
      <c r="AA1375" s="36"/>
      <c r="AB1375" s="36"/>
      <c r="AC1375" s="36"/>
      <c r="AD1375" s="36"/>
      <c r="AE1375" s="36"/>
      <c r="AR1375" s="205" t="s">
        <v>373</v>
      </c>
      <c r="AT1375" s="205" t="s">
        <v>214</v>
      </c>
      <c r="AU1375" s="205" t="s">
        <v>82</v>
      </c>
      <c r="AY1375" s="19" t="s">
        <v>163</v>
      </c>
      <c r="BE1375" s="206">
        <f>IF(N1375="základní",J1375,0)</f>
        <v>0</v>
      </c>
      <c r="BF1375" s="206">
        <f>IF(N1375="snížená",J1375,0)</f>
        <v>0</v>
      </c>
      <c r="BG1375" s="206">
        <f>IF(N1375="zákl. přenesená",J1375,0)</f>
        <v>0</v>
      </c>
      <c r="BH1375" s="206">
        <f>IF(N1375="sníž. přenesená",J1375,0)</f>
        <v>0</v>
      </c>
      <c r="BI1375" s="206">
        <f>IF(N1375="nulová",J1375,0)</f>
        <v>0</v>
      </c>
      <c r="BJ1375" s="19" t="s">
        <v>80</v>
      </c>
      <c r="BK1375" s="206">
        <f>ROUND(I1375*H1375,2)</f>
        <v>0</v>
      </c>
      <c r="BL1375" s="19" t="s">
        <v>275</v>
      </c>
      <c r="BM1375" s="205" t="s">
        <v>1637</v>
      </c>
    </row>
    <row r="1376" spans="1:65" s="14" customFormat="1" ht="11.25">
      <c r="B1376" s="218"/>
      <c r="C1376" s="219"/>
      <c r="D1376" s="209" t="s">
        <v>173</v>
      </c>
      <c r="E1376" s="219"/>
      <c r="F1376" s="221" t="s">
        <v>1638</v>
      </c>
      <c r="G1376" s="219"/>
      <c r="H1376" s="222">
        <v>433.125</v>
      </c>
      <c r="I1376" s="223"/>
      <c r="J1376" s="219"/>
      <c r="K1376" s="219"/>
      <c r="L1376" s="224"/>
      <c r="M1376" s="225"/>
      <c r="N1376" s="226"/>
      <c r="O1376" s="226"/>
      <c r="P1376" s="226"/>
      <c r="Q1376" s="226"/>
      <c r="R1376" s="226"/>
      <c r="S1376" s="226"/>
      <c r="T1376" s="227"/>
      <c r="AT1376" s="228" t="s">
        <v>173</v>
      </c>
      <c r="AU1376" s="228" t="s">
        <v>82</v>
      </c>
      <c r="AV1376" s="14" t="s">
        <v>82</v>
      </c>
      <c r="AW1376" s="14" t="s">
        <v>4</v>
      </c>
      <c r="AX1376" s="14" t="s">
        <v>80</v>
      </c>
      <c r="AY1376" s="228" t="s">
        <v>163</v>
      </c>
    </row>
    <row r="1377" spans="1:65" s="2" customFormat="1" ht="14.45" customHeight="1">
      <c r="A1377" s="36"/>
      <c r="B1377" s="37"/>
      <c r="C1377" s="194" t="s">
        <v>1639</v>
      </c>
      <c r="D1377" s="194" t="s">
        <v>166</v>
      </c>
      <c r="E1377" s="195" t="s">
        <v>1640</v>
      </c>
      <c r="F1377" s="196" t="s">
        <v>1641</v>
      </c>
      <c r="G1377" s="197" t="s">
        <v>245</v>
      </c>
      <c r="H1377" s="198">
        <v>15</v>
      </c>
      <c r="I1377" s="199"/>
      <c r="J1377" s="200">
        <f>ROUND(I1377*H1377,2)</f>
        <v>0</v>
      </c>
      <c r="K1377" s="196" t="s">
        <v>170</v>
      </c>
      <c r="L1377" s="41"/>
      <c r="M1377" s="201" t="s">
        <v>20</v>
      </c>
      <c r="N1377" s="202" t="s">
        <v>44</v>
      </c>
      <c r="O1377" s="66"/>
      <c r="P1377" s="203">
        <f>O1377*H1377</f>
        <v>0</v>
      </c>
      <c r="Q1377" s="203">
        <v>0</v>
      </c>
      <c r="R1377" s="203">
        <f>Q1377*H1377</f>
        <v>0</v>
      </c>
      <c r="S1377" s="203">
        <v>0</v>
      </c>
      <c r="T1377" s="204">
        <f>S1377*H1377</f>
        <v>0</v>
      </c>
      <c r="U1377" s="36"/>
      <c r="V1377" s="36"/>
      <c r="W1377" s="36"/>
      <c r="X1377" s="36"/>
      <c r="Y1377" s="36"/>
      <c r="Z1377" s="36"/>
      <c r="AA1377" s="36"/>
      <c r="AB1377" s="36"/>
      <c r="AC1377" s="36"/>
      <c r="AD1377" s="36"/>
      <c r="AE1377" s="36"/>
      <c r="AR1377" s="205" t="s">
        <v>275</v>
      </c>
      <c r="AT1377" s="205" t="s">
        <v>166</v>
      </c>
      <c r="AU1377" s="205" t="s">
        <v>82</v>
      </c>
      <c r="AY1377" s="19" t="s">
        <v>163</v>
      </c>
      <c r="BE1377" s="206">
        <f>IF(N1377="základní",J1377,0)</f>
        <v>0</v>
      </c>
      <c r="BF1377" s="206">
        <f>IF(N1377="snížená",J1377,0)</f>
        <v>0</v>
      </c>
      <c r="BG1377" s="206">
        <f>IF(N1377="zákl. přenesená",J1377,0)</f>
        <v>0</v>
      </c>
      <c r="BH1377" s="206">
        <f>IF(N1377="sníž. přenesená",J1377,0)</f>
        <v>0</v>
      </c>
      <c r="BI1377" s="206">
        <f>IF(N1377="nulová",J1377,0)</f>
        <v>0</v>
      </c>
      <c r="BJ1377" s="19" t="s">
        <v>80</v>
      </c>
      <c r="BK1377" s="206">
        <f>ROUND(I1377*H1377,2)</f>
        <v>0</v>
      </c>
      <c r="BL1377" s="19" t="s">
        <v>275</v>
      </c>
      <c r="BM1377" s="205" t="s">
        <v>1642</v>
      </c>
    </row>
    <row r="1378" spans="1:65" s="13" customFormat="1" ht="11.25">
      <c r="B1378" s="207"/>
      <c r="C1378" s="208"/>
      <c r="D1378" s="209" t="s">
        <v>173</v>
      </c>
      <c r="E1378" s="210" t="s">
        <v>20</v>
      </c>
      <c r="F1378" s="211" t="s">
        <v>210</v>
      </c>
      <c r="G1378" s="208"/>
      <c r="H1378" s="210" t="s">
        <v>20</v>
      </c>
      <c r="I1378" s="212"/>
      <c r="J1378" s="208"/>
      <c r="K1378" s="208"/>
      <c r="L1378" s="213"/>
      <c r="M1378" s="214"/>
      <c r="N1378" s="215"/>
      <c r="O1378" s="215"/>
      <c r="P1378" s="215"/>
      <c r="Q1378" s="215"/>
      <c r="R1378" s="215"/>
      <c r="S1378" s="215"/>
      <c r="T1378" s="216"/>
      <c r="AT1378" s="217" t="s">
        <v>173</v>
      </c>
      <c r="AU1378" s="217" t="s">
        <v>82</v>
      </c>
      <c r="AV1378" s="13" t="s">
        <v>80</v>
      </c>
      <c r="AW1378" s="13" t="s">
        <v>34</v>
      </c>
      <c r="AX1378" s="13" t="s">
        <v>73</v>
      </c>
      <c r="AY1378" s="217" t="s">
        <v>163</v>
      </c>
    </row>
    <row r="1379" spans="1:65" s="13" customFormat="1" ht="11.25">
      <c r="B1379" s="207"/>
      <c r="C1379" s="208"/>
      <c r="D1379" s="209" t="s">
        <v>173</v>
      </c>
      <c r="E1379" s="210" t="s">
        <v>20</v>
      </c>
      <c r="F1379" s="211" t="s">
        <v>1643</v>
      </c>
      <c r="G1379" s="208"/>
      <c r="H1379" s="210" t="s">
        <v>20</v>
      </c>
      <c r="I1379" s="212"/>
      <c r="J1379" s="208"/>
      <c r="K1379" s="208"/>
      <c r="L1379" s="213"/>
      <c r="M1379" s="214"/>
      <c r="N1379" s="215"/>
      <c r="O1379" s="215"/>
      <c r="P1379" s="215"/>
      <c r="Q1379" s="215"/>
      <c r="R1379" s="215"/>
      <c r="S1379" s="215"/>
      <c r="T1379" s="216"/>
      <c r="AT1379" s="217" t="s">
        <v>173</v>
      </c>
      <c r="AU1379" s="217" t="s">
        <v>82</v>
      </c>
      <c r="AV1379" s="13" t="s">
        <v>80</v>
      </c>
      <c r="AW1379" s="13" t="s">
        <v>34</v>
      </c>
      <c r="AX1379" s="13" t="s">
        <v>73</v>
      </c>
      <c r="AY1379" s="217" t="s">
        <v>163</v>
      </c>
    </row>
    <row r="1380" spans="1:65" s="14" customFormat="1" ht="11.25">
      <c r="B1380" s="218"/>
      <c r="C1380" s="219"/>
      <c r="D1380" s="209" t="s">
        <v>173</v>
      </c>
      <c r="E1380" s="220" t="s">
        <v>20</v>
      </c>
      <c r="F1380" s="221" t="s">
        <v>1644</v>
      </c>
      <c r="G1380" s="219"/>
      <c r="H1380" s="222">
        <v>15</v>
      </c>
      <c r="I1380" s="223"/>
      <c r="J1380" s="219"/>
      <c r="K1380" s="219"/>
      <c r="L1380" s="224"/>
      <c r="M1380" s="225"/>
      <c r="N1380" s="226"/>
      <c r="O1380" s="226"/>
      <c r="P1380" s="226"/>
      <c r="Q1380" s="226"/>
      <c r="R1380" s="226"/>
      <c r="S1380" s="226"/>
      <c r="T1380" s="227"/>
      <c r="AT1380" s="228" t="s">
        <v>173</v>
      </c>
      <c r="AU1380" s="228" t="s">
        <v>82</v>
      </c>
      <c r="AV1380" s="14" t="s">
        <v>82</v>
      </c>
      <c r="AW1380" s="14" t="s">
        <v>34</v>
      </c>
      <c r="AX1380" s="14" t="s">
        <v>80</v>
      </c>
      <c r="AY1380" s="228" t="s">
        <v>163</v>
      </c>
    </row>
    <row r="1381" spans="1:65" s="2" customFormat="1" ht="14.45" customHeight="1">
      <c r="A1381" s="36"/>
      <c r="B1381" s="37"/>
      <c r="C1381" s="243" t="s">
        <v>1645</v>
      </c>
      <c r="D1381" s="243" t="s">
        <v>214</v>
      </c>
      <c r="E1381" s="244" t="s">
        <v>1646</v>
      </c>
      <c r="F1381" s="245" t="s">
        <v>1647</v>
      </c>
      <c r="G1381" s="246" t="s">
        <v>245</v>
      </c>
      <c r="H1381" s="247">
        <v>15.75</v>
      </c>
      <c r="I1381" s="248"/>
      <c r="J1381" s="249">
        <f>ROUND(I1381*H1381,2)</f>
        <v>0</v>
      </c>
      <c r="K1381" s="245" t="s">
        <v>20</v>
      </c>
      <c r="L1381" s="250"/>
      <c r="M1381" s="251" t="s">
        <v>20</v>
      </c>
      <c r="N1381" s="252" t="s">
        <v>44</v>
      </c>
      <c r="O1381" s="66"/>
      <c r="P1381" s="203">
        <f>O1381*H1381</f>
        <v>0</v>
      </c>
      <c r="Q1381" s="203">
        <v>0</v>
      </c>
      <c r="R1381" s="203">
        <f>Q1381*H1381</f>
        <v>0</v>
      </c>
      <c r="S1381" s="203">
        <v>0</v>
      </c>
      <c r="T1381" s="204">
        <f>S1381*H1381</f>
        <v>0</v>
      </c>
      <c r="U1381" s="36"/>
      <c r="V1381" s="36"/>
      <c r="W1381" s="36"/>
      <c r="X1381" s="36"/>
      <c r="Y1381" s="36"/>
      <c r="Z1381" s="36"/>
      <c r="AA1381" s="36"/>
      <c r="AB1381" s="36"/>
      <c r="AC1381" s="36"/>
      <c r="AD1381" s="36"/>
      <c r="AE1381" s="36"/>
      <c r="AR1381" s="205" t="s">
        <v>373</v>
      </c>
      <c r="AT1381" s="205" t="s">
        <v>214</v>
      </c>
      <c r="AU1381" s="205" t="s">
        <v>82</v>
      </c>
      <c r="AY1381" s="19" t="s">
        <v>163</v>
      </c>
      <c r="BE1381" s="206">
        <f>IF(N1381="základní",J1381,0)</f>
        <v>0</v>
      </c>
      <c r="BF1381" s="206">
        <f>IF(N1381="snížená",J1381,0)</f>
        <v>0</v>
      </c>
      <c r="BG1381" s="206">
        <f>IF(N1381="zákl. přenesená",J1381,0)</f>
        <v>0</v>
      </c>
      <c r="BH1381" s="206">
        <f>IF(N1381="sníž. přenesená",J1381,0)</f>
        <v>0</v>
      </c>
      <c r="BI1381" s="206">
        <f>IF(N1381="nulová",J1381,0)</f>
        <v>0</v>
      </c>
      <c r="BJ1381" s="19" t="s">
        <v>80</v>
      </c>
      <c r="BK1381" s="206">
        <f>ROUND(I1381*H1381,2)</f>
        <v>0</v>
      </c>
      <c r="BL1381" s="19" t="s">
        <v>275</v>
      </c>
      <c r="BM1381" s="205" t="s">
        <v>1648</v>
      </c>
    </row>
    <row r="1382" spans="1:65" s="14" customFormat="1" ht="11.25">
      <c r="B1382" s="218"/>
      <c r="C1382" s="219"/>
      <c r="D1382" s="209" t="s">
        <v>173</v>
      </c>
      <c r="E1382" s="219"/>
      <c r="F1382" s="221" t="s">
        <v>1649</v>
      </c>
      <c r="G1382" s="219"/>
      <c r="H1382" s="222">
        <v>15.75</v>
      </c>
      <c r="I1382" s="223"/>
      <c r="J1382" s="219"/>
      <c r="K1382" s="219"/>
      <c r="L1382" s="224"/>
      <c r="M1382" s="225"/>
      <c r="N1382" s="226"/>
      <c r="O1382" s="226"/>
      <c r="P1382" s="226"/>
      <c r="Q1382" s="226"/>
      <c r="R1382" s="226"/>
      <c r="S1382" s="226"/>
      <c r="T1382" s="227"/>
      <c r="AT1382" s="228" t="s">
        <v>173</v>
      </c>
      <c r="AU1382" s="228" t="s">
        <v>82</v>
      </c>
      <c r="AV1382" s="14" t="s">
        <v>82</v>
      </c>
      <c r="AW1382" s="14" t="s">
        <v>4</v>
      </c>
      <c r="AX1382" s="14" t="s">
        <v>80</v>
      </c>
      <c r="AY1382" s="228" t="s">
        <v>163</v>
      </c>
    </row>
    <row r="1383" spans="1:65" s="2" customFormat="1" ht="14.45" customHeight="1">
      <c r="A1383" s="36"/>
      <c r="B1383" s="37"/>
      <c r="C1383" s="194" t="s">
        <v>1650</v>
      </c>
      <c r="D1383" s="194" t="s">
        <v>166</v>
      </c>
      <c r="E1383" s="195" t="s">
        <v>1651</v>
      </c>
      <c r="F1383" s="196" t="s">
        <v>1652</v>
      </c>
      <c r="G1383" s="197" t="s">
        <v>245</v>
      </c>
      <c r="H1383" s="198">
        <v>412.5</v>
      </c>
      <c r="I1383" s="199"/>
      <c r="J1383" s="200">
        <f>ROUND(I1383*H1383,2)</f>
        <v>0</v>
      </c>
      <c r="K1383" s="196" t="s">
        <v>170</v>
      </c>
      <c r="L1383" s="41"/>
      <c r="M1383" s="201" t="s">
        <v>20</v>
      </c>
      <c r="N1383" s="202" t="s">
        <v>44</v>
      </c>
      <c r="O1383" s="66"/>
      <c r="P1383" s="203">
        <f>O1383*H1383</f>
        <v>0</v>
      </c>
      <c r="Q1383" s="203">
        <v>0</v>
      </c>
      <c r="R1383" s="203">
        <f>Q1383*H1383</f>
        <v>0</v>
      </c>
      <c r="S1383" s="203">
        <v>0</v>
      </c>
      <c r="T1383" s="204">
        <f>S1383*H1383</f>
        <v>0</v>
      </c>
      <c r="U1383" s="36"/>
      <c r="V1383" s="36"/>
      <c r="W1383" s="36"/>
      <c r="X1383" s="36"/>
      <c r="Y1383" s="36"/>
      <c r="Z1383" s="36"/>
      <c r="AA1383" s="36"/>
      <c r="AB1383" s="36"/>
      <c r="AC1383" s="36"/>
      <c r="AD1383" s="36"/>
      <c r="AE1383" s="36"/>
      <c r="AR1383" s="205" t="s">
        <v>275</v>
      </c>
      <c r="AT1383" s="205" t="s">
        <v>166</v>
      </c>
      <c r="AU1383" s="205" t="s">
        <v>82</v>
      </c>
      <c r="AY1383" s="19" t="s">
        <v>163</v>
      </c>
      <c r="BE1383" s="206">
        <f>IF(N1383="základní",J1383,0)</f>
        <v>0</v>
      </c>
      <c r="BF1383" s="206">
        <f>IF(N1383="snížená",J1383,0)</f>
        <v>0</v>
      </c>
      <c r="BG1383" s="206">
        <f>IF(N1383="zákl. přenesená",J1383,0)</f>
        <v>0</v>
      </c>
      <c r="BH1383" s="206">
        <f>IF(N1383="sníž. přenesená",J1383,0)</f>
        <v>0</v>
      </c>
      <c r="BI1383" s="206">
        <f>IF(N1383="nulová",J1383,0)</f>
        <v>0</v>
      </c>
      <c r="BJ1383" s="19" t="s">
        <v>80</v>
      </c>
      <c r="BK1383" s="206">
        <f>ROUND(I1383*H1383,2)</f>
        <v>0</v>
      </c>
      <c r="BL1383" s="19" t="s">
        <v>275</v>
      </c>
      <c r="BM1383" s="205" t="s">
        <v>1653</v>
      </c>
    </row>
    <row r="1384" spans="1:65" s="13" customFormat="1" ht="11.25">
      <c r="B1384" s="207"/>
      <c r="C1384" s="208"/>
      <c r="D1384" s="209" t="s">
        <v>173</v>
      </c>
      <c r="E1384" s="210" t="s">
        <v>20</v>
      </c>
      <c r="F1384" s="211" t="s">
        <v>1631</v>
      </c>
      <c r="G1384" s="208"/>
      <c r="H1384" s="210" t="s">
        <v>20</v>
      </c>
      <c r="I1384" s="212"/>
      <c r="J1384" s="208"/>
      <c r="K1384" s="208"/>
      <c r="L1384" s="213"/>
      <c r="M1384" s="214"/>
      <c r="N1384" s="215"/>
      <c r="O1384" s="215"/>
      <c r="P1384" s="215"/>
      <c r="Q1384" s="215"/>
      <c r="R1384" s="215"/>
      <c r="S1384" s="215"/>
      <c r="T1384" s="216"/>
      <c r="AT1384" s="217" t="s">
        <v>173</v>
      </c>
      <c r="AU1384" s="217" t="s">
        <v>82</v>
      </c>
      <c r="AV1384" s="13" t="s">
        <v>80</v>
      </c>
      <c r="AW1384" s="13" t="s">
        <v>34</v>
      </c>
      <c r="AX1384" s="13" t="s">
        <v>73</v>
      </c>
      <c r="AY1384" s="217" t="s">
        <v>163</v>
      </c>
    </row>
    <row r="1385" spans="1:65" s="14" customFormat="1" ht="11.25">
      <c r="B1385" s="218"/>
      <c r="C1385" s="219"/>
      <c r="D1385" s="209" t="s">
        <v>173</v>
      </c>
      <c r="E1385" s="220" t="s">
        <v>20</v>
      </c>
      <c r="F1385" s="221" t="s">
        <v>1632</v>
      </c>
      <c r="G1385" s="219"/>
      <c r="H1385" s="222">
        <v>192</v>
      </c>
      <c r="I1385" s="223"/>
      <c r="J1385" s="219"/>
      <c r="K1385" s="219"/>
      <c r="L1385" s="224"/>
      <c r="M1385" s="225"/>
      <c r="N1385" s="226"/>
      <c r="O1385" s="226"/>
      <c r="P1385" s="226"/>
      <c r="Q1385" s="226"/>
      <c r="R1385" s="226"/>
      <c r="S1385" s="226"/>
      <c r="T1385" s="227"/>
      <c r="AT1385" s="228" t="s">
        <v>173</v>
      </c>
      <c r="AU1385" s="228" t="s">
        <v>82</v>
      </c>
      <c r="AV1385" s="14" t="s">
        <v>82</v>
      </c>
      <c r="AW1385" s="14" t="s">
        <v>34</v>
      </c>
      <c r="AX1385" s="14" t="s">
        <v>73</v>
      </c>
      <c r="AY1385" s="228" t="s">
        <v>163</v>
      </c>
    </row>
    <row r="1386" spans="1:65" s="14" customFormat="1" ht="11.25">
      <c r="B1386" s="218"/>
      <c r="C1386" s="219"/>
      <c r="D1386" s="209" t="s">
        <v>173</v>
      </c>
      <c r="E1386" s="220" t="s">
        <v>20</v>
      </c>
      <c r="F1386" s="221" t="s">
        <v>1633</v>
      </c>
      <c r="G1386" s="219"/>
      <c r="H1386" s="222">
        <v>35</v>
      </c>
      <c r="I1386" s="223"/>
      <c r="J1386" s="219"/>
      <c r="K1386" s="219"/>
      <c r="L1386" s="224"/>
      <c r="M1386" s="225"/>
      <c r="N1386" s="226"/>
      <c r="O1386" s="226"/>
      <c r="P1386" s="226"/>
      <c r="Q1386" s="226"/>
      <c r="R1386" s="226"/>
      <c r="S1386" s="226"/>
      <c r="T1386" s="227"/>
      <c r="AT1386" s="228" t="s">
        <v>173</v>
      </c>
      <c r="AU1386" s="228" t="s">
        <v>82</v>
      </c>
      <c r="AV1386" s="14" t="s">
        <v>82</v>
      </c>
      <c r="AW1386" s="14" t="s">
        <v>34</v>
      </c>
      <c r="AX1386" s="14" t="s">
        <v>73</v>
      </c>
      <c r="AY1386" s="228" t="s">
        <v>163</v>
      </c>
    </row>
    <row r="1387" spans="1:65" s="13" customFormat="1" ht="11.25">
      <c r="B1387" s="207"/>
      <c r="C1387" s="208"/>
      <c r="D1387" s="209" t="s">
        <v>173</v>
      </c>
      <c r="E1387" s="210" t="s">
        <v>20</v>
      </c>
      <c r="F1387" s="211" t="s">
        <v>361</v>
      </c>
      <c r="G1387" s="208"/>
      <c r="H1387" s="210" t="s">
        <v>20</v>
      </c>
      <c r="I1387" s="212"/>
      <c r="J1387" s="208"/>
      <c r="K1387" s="208"/>
      <c r="L1387" s="213"/>
      <c r="M1387" s="214"/>
      <c r="N1387" s="215"/>
      <c r="O1387" s="215"/>
      <c r="P1387" s="215"/>
      <c r="Q1387" s="215"/>
      <c r="R1387" s="215"/>
      <c r="S1387" s="215"/>
      <c r="T1387" s="216"/>
      <c r="AT1387" s="217" t="s">
        <v>173</v>
      </c>
      <c r="AU1387" s="217" t="s">
        <v>82</v>
      </c>
      <c r="AV1387" s="13" t="s">
        <v>80</v>
      </c>
      <c r="AW1387" s="13" t="s">
        <v>34</v>
      </c>
      <c r="AX1387" s="13" t="s">
        <v>73</v>
      </c>
      <c r="AY1387" s="217" t="s">
        <v>163</v>
      </c>
    </row>
    <row r="1388" spans="1:65" s="14" customFormat="1" ht="11.25">
      <c r="B1388" s="218"/>
      <c r="C1388" s="219"/>
      <c r="D1388" s="209" t="s">
        <v>173</v>
      </c>
      <c r="E1388" s="220" t="s">
        <v>20</v>
      </c>
      <c r="F1388" s="221" t="s">
        <v>1518</v>
      </c>
      <c r="G1388" s="219"/>
      <c r="H1388" s="222">
        <v>185.5</v>
      </c>
      <c r="I1388" s="223"/>
      <c r="J1388" s="219"/>
      <c r="K1388" s="219"/>
      <c r="L1388" s="224"/>
      <c r="M1388" s="225"/>
      <c r="N1388" s="226"/>
      <c r="O1388" s="226"/>
      <c r="P1388" s="226"/>
      <c r="Q1388" s="226"/>
      <c r="R1388" s="226"/>
      <c r="S1388" s="226"/>
      <c r="T1388" s="227"/>
      <c r="AT1388" s="228" t="s">
        <v>173</v>
      </c>
      <c r="AU1388" s="228" t="s">
        <v>82</v>
      </c>
      <c r="AV1388" s="14" t="s">
        <v>82</v>
      </c>
      <c r="AW1388" s="14" t="s">
        <v>34</v>
      </c>
      <c r="AX1388" s="14" t="s">
        <v>73</v>
      </c>
      <c r="AY1388" s="228" t="s">
        <v>163</v>
      </c>
    </row>
    <row r="1389" spans="1:65" s="15" customFormat="1" ht="11.25">
      <c r="B1389" s="229"/>
      <c r="C1389" s="230"/>
      <c r="D1389" s="209" t="s">
        <v>173</v>
      </c>
      <c r="E1389" s="231" t="s">
        <v>20</v>
      </c>
      <c r="F1389" s="232" t="s">
        <v>178</v>
      </c>
      <c r="G1389" s="230"/>
      <c r="H1389" s="233">
        <v>412.5</v>
      </c>
      <c r="I1389" s="234"/>
      <c r="J1389" s="230"/>
      <c r="K1389" s="230"/>
      <c r="L1389" s="235"/>
      <c r="M1389" s="236"/>
      <c r="N1389" s="237"/>
      <c r="O1389" s="237"/>
      <c r="P1389" s="237"/>
      <c r="Q1389" s="237"/>
      <c r="R1389" s="237"/>
      <c r="S1389" s="237"/>
      <c r="T1389" s="238"/>
      <c r="AT1389" s="239" t="s">
        <v>173</v>
      </c>
      <c r="AU1389" s="239" t="s">
        <v>82</v>
      </c>
      <c r="AV1389" s="15" t="s">
        <v>171</v>
      </c>
      <c r="AW1389" s="15" t="s">
        <v>34</v>
      </c>
      <c r="AX1389" s="15" t="s">
        <v>80</v>
      </c>
      <c r="AY1389" s="239" t="s">
        <v>163</v>
      </c>
    </row>
    <row r="1390" spans="1:65" s="2" customFormat="1" ht="28.5" customHeight="1">
      <c r="A1390" s="36"/>
      <c r="B1390" s="37"/>
      <c r="C1390" s="243" t="s">
        <v>1654</v>
      </c>
      <c r="D1390" s="243" t="s">
        <v>214</v>
      </c>
      <c r="E1390" s="244" t="s">
        <v>1602</v>
      </c>
      <c r="F1390" s="245" t="s">
        <v>1603</v>
      </c>
      <c r="G1390" s="246" t="s">
        <v>185</v>
      </c>
      <c r="H1390" s="247">
        <v>24.75</v>
      </c>
      <c r="I1390" s="248"/>
      <c r="J1390" s="249">
        <f>ROUND(I1390*H1390,2)</f>
        <v>0</v>
      </c>
      <c r="K1390" s="245" t="s">
        <v>20</v>
      </c>
      <c r="L1390" s="250"/>
      <c r="M1390" s="251" t="s">
        <v>20</v>
      </c>
      <c r="N1390" s="252" t="s">
        <v>44</v>
      </c>
      <c r="O1390" s="66"/>
      <c r="P1390" s="203">
        <f>O1390*H1390</f>
        <v>0</v>
      </c>
      <c r="Q1390" s="203">
        <v>1.75E-3</v>
      </c>
      <c r="R1390" s="203">
        <f>Q1390*H1390</f>
        <v>4.3312500000000004E-2</v>
      </c>
      <c r="S1390" s="203">
        <v>0</v>
      </c>
      <c r="T1390" s="204">
        <f>S1390*H1390</f>
        <v>0</v>
      </c>
      <c r="U1390" s="36"/>
      <c r="V1390" s="36"/>
      <c r="W1390" s="36"/>
      <c r="X1390" s="36"/>
      <c r="Y1390" s="36"/>
      <c r="Z1390" s="36"/>
      <c r="AA1390" s="36"/>
      <c r="AB1390" s="36"/>
      <c r="AC1390" s="36"/>
      <c r="AD1390" s="36"/>
      <c r="AE1390" s="36"/>
      <c r="AR1390" s="205" t="s">
        <v>373</v>
      </c>
      <c r="AT1390" s="205" t="s">
        <v>214</v>
      </c>
      <c r="AU1390" s="205" t="s">
        <v>82</v>
      </c>
      <c r="AY1390" s="19" t="s">
        <v>163</v>
      </c>
      <c r="BE1390" s="206">
        <f>IF(N1390="základní",J1390,0)</f>
        <v>0</v>
      </c>
      <c r="BF1390" s="206">
        <f>IF(N1390="snížená",J1390,0)</f>
        <v>0</v>
      </c>
      <c r="BG1390" s="206">
        <f>IF(N1390="zákl. přenesená",J1390,0)</f>
        <v>0</v>
      </c>
      <c r="BH1390" s="206">
        <f>IF(N1390="sníž. přenesená",J1390,0)</f>
        <v>0</v>
      </c>
      <c r="BI1390" s="206">
        <f>IF(N1390="nulová",J1390,0)</f>
        <v>0</v>
      </c>
      <c r="BJ1390" s="19" t="s">
        <v>80</v>
      </c>
      <c r="BK1390" s="206">
        <f>ROUND(I1390*H1390,2)</f>
        <v>0</v>
      </c>
      <c r="BL1390" s="19" t="s">
        <v>275</v>
      </c>
      <c r="BM1390" s="205" t="s">
        <v>1655</v>
      </c>
    </row>
    <row r="1391" spans="1:65" s="2" customFormat="1" ht="19.5">
      <c r="A1391" s="36"/>
      <c r="B1391" s="37"/>
      <c r="C1391" s="38"/>
      <c r="D1391" s="209" t="s">
        <v>1605</v>
      </c>
      <c r="E1391" s="38"/>
      <c r="F1391" s="240" t="s">
        <v>1606</v>
      </c>
      <c r="G1391" s="38"/>
      <c r="H1391" s="38"/>
      <c r="I1391" s="117"/>
      <c r="J1391" s="38"/>
      <c r="K1391" s="38"/>
      <c r="L1391" s="41"/>
      <c r="M1391" s="241"/>
      <c r="N1391" s="242"/>
      <c r="O1391" s="66"/>
      <c r="P1391" s="66"/>
      <c r="Q1391" s="66"/>
      <c r="R1391" s="66"/>
      <c r="S1391" s="66"/>
      <c r="T1391" s="67"/>
      <c r="U1391" s="36"/>
      <c r="V1391" s="36"/>
      <c r="W1391" s="36"/>
      <c r="X1391" s="36"/>
      <c r="Y1391" s="36"/>
      <c r="Z1391" s="36"/>
      <c r="AA1391" s="36"/>
      <c r="AB1391" s="36"/>
      <c r="AC1391" s="36"/>
      <c r="AD1391" s="36"/>
      <c r="AE1391" s="36"/>
      <c r="AT1391" s="19" t="s">
        <v>1605</v>
      </c>
      <c r="AU1391" s="19" t="s">
        <v>82</v>
      </c>
    </row>
    <row r="1392" spans="1:65" s="14" customFormat="1" ht="11.25">
      <c r="B1392" s="218"/>
      <c r="C1392" s="219"/>
      <c r="D1392" s="209" t="s">
        <v>173</v>
      </c>
      <c r="E1392" s="220" t="s">
        <v>20</v>
      </c>
      <c r="F1392" s="221" t="s">
        <v>1656</v>
      </c>
      <c r="G1392" s="219"/>
      <c r="H1392" s="222">
        <v>412.5</v>
      </c>
      <c r="I1392" s="223"/>
      <c r="J1392" s="219"/>
      <c r="K1392" s="219"/>
      <c r="L1392" s="224"/>
      <c r="M1392" s="225"/>
      <c r="N1392" s="226"/>
      <c r="O1392" s="226"/>
      <c r="P1392" s="226"/>
      <c r="Q1392" s="226"/>
      <c r="R1392" s="226"/>
      <c r="S1392" s="226"/>
      <c r="T1392" s="227"/>
      <c r="AT1392" s="228" t="s">
        <v>173</v>
      </c>
      <c r="AU1392" s="228" t="s">
        <v>82</v>
      </c>
      <c r="AV1392" s="14" t="s">
        <v>82</v>
      </c>
      <c r="AW1392" s="14" t="s">
        <v>34</v>
      </c>
      <c r="AX1392" s="14" t="s">
        <v>80</v>
      </c>
      <c r="AY1392" s="228" t="s">
        <v>163</v>
      </c>
    </row>
    <row r="1393" spans="1:65" s="14" customFormat="1" ht="11.25">
      <c r="B1393" s="218"/>
      <c r="C1393" s="219"/>
      <c r="D1393" s="209" t="s">
        <v>173</v>
      </c>
      <c r="E1393" s="219"/>
      <c r="F1393" s="221" t="s">
        <v>1657</v>
      </c>
      <c r="G1393" s="219"/>
      <c r="H1393" s="222">
        <v>24.75</v>
      </c>
      <c r="I1393" s="223"/>
      <c r="J1393" s="219"/>
      <c r="K1393" s="219"/>
      <c r="L1393" s="224"/>
      <c r="M1393" s="225"/>
      <c r="N1393" s="226"/>
      <c r="O1393" s="226"/>
      <c r="P1393" s="226"/>
      <c r="Q1393" s="226"/>
      <c r="R1393" s="226"/>
      <c r="S1393" s="226"/>
      <c r="T1393" s="227"/>
      <c r="AT1393" s="228" t="s">
        <v>173</v>
      </c>
      <c r="AU1393" s="228" t="s">
        <v>82</v>
      </c>
      <c r="AV1393" s="14" t="s">
        <v>82</v>
      </c>
      <c r="AW1393" s="14" t="s">
        <v>4</v>
      </c>
      <c r="AX1393" s="14" t="s">
        <v>80</v>
      </c>
      <c r="AY1393" s="228" t="s">
        <v>163</v>
      </c>
    </row>
    <row r="1394" spans="1:65" s="2" customFormat="1" ht="14.45" customHeight="1">
      <c r="A1394" s="36"/>
      <c r="B1394" s="37"/>
      <c r="C1394" s="194" t="s">
        <v>1658</v>
      </c>
      <c r="D1394" s="194" t="s">
        <v>166</v>
      </c>
      <c r="E1394" s="195" t="s">
        <v>1659</v>
      </c>
      <c r="F1394" s="196" t="s">
        <v>1660</v>
      </c>
      <c r="G1394" s="197" t="s">
        <v>245</v>
      </c>
      <c r="H1394" s="198">
        <v>149.6</v>
      </c>
      <c r="I1394" s="199"/>
      <c r="J1394" s="200">
        <f>ROUND(I1394*H1394,2)</f>
        <v>0</v>
      </c>
      <c r="K1394" s="196" t="s">
        <v>20</v>
      </c>
      <c r="L1394" s="41"/>
      <c r="M1394" s="201" t="s">
        <v>20</v>
      </c>
      <c r="N1394" s="202" t="s">
        <v>44</v>
      </c>
      <c r="O1394" s="66"/>
      <c r="P1394" s="203">
        <f>O1394*H1394</f>
        <v>0</v>
      </c>
      <c r="Q1394" s="203">
        <v>0</v>
      </c>
      <c r="R1394" s="203">
        <f>Q1394*H1394</f>
        <v>0</v>
      </c>
      <c r="S1394" s="203">
        <v>0</v>
      </c>
      <c r="T1394" s="204">
        <f>S1394*H1394</f>
        <v>0</v>
      </c>
      <c r="U1394" s="36"/>
      <c r="V1394" s="36"/>
      <c r="W1394" s="36"/>
      <c r="X1394" s="36"/>
      <c r="Y1394" s="36"/>
      <c r="Z1394" s="36"/>
      <c r="AA1394" s="36"/>
      <c r="AB1394" s="36"/>
      <c r="AC1394" s="36"/>
      <c r="AD1394" s="36"/>
      <c r="AE1394" s="36"/>
      <c r="AR1394" s="205" t="s">
        <v>275</v>
      </c>
      <c r="AT1394" s="205" t="s">
        <v>166</v>
      </c>
      <c r="AU1394" s="205" t="s">
        <v>82</v>
      </c>
      <c r="AY1394" s="19" t="s">
        <v>163</v>
      </c>
      <c r="BE1394" s="206">
        <f>IF(N1394="základní",J1394,0)</f>
        <v>0</v>
      </c>
      <c r="BF1394" s="206">
        <f>IF(N1394="snížená",J1394,0)</f>
        <v>0</v>
      </c>
      <c r="BG1394" s="206">
        <f>IF(N1394="zákl. přenesená",J1394,0)</f>
        <v>0</v>
      </c>
      <c r="BH1394" s="206">
        <f>IF(N1394="sníž. přenesená",J1394,0)</f>
        <v>0</v>
      </c>
      <c r="BI1394" s="206">
        <f>IF(N1394="nulová",J1394,0)</f>
        <v>0</v>
      </c>
      <c r="BJ1394" s="19" t="s">
        <v>80</v>
      </c>
      <c r="BK1394" s="206">
        <f>ROUND(I1394*H1394,2)</f>
        <v>0</v>
      </c>
      <c r="BL1394" s="19" t="s">
        <v>275</v>
      </c>
      <c r="BM1394" s="205" t="s">
        <v>1661</v>
      </c>
    </row>
    <row r="1395" spans="1:65" s="13" customFormat="1" ht="11.25">
      <c r="B1395" s="207"/>
      <c r="C1395" s="208"/>
      <c r="D1395" s="209" t="s">
        <v>173</v>
      </c>
      <c r="E1395" s="210" t="s">
        <v>20</v>
      </c>
      <c r="F1395" s="211" t="s">
        <v>210</v>
      </c>
      <c r="G1395" s="208"/>
      <c r="H1395" s="210" t="s">
        <v>20</v>
      </c>
      <c r="I1395" s="212"/>
      <c r="J1395" s="208"/>
      <c r="K1395" s="208"/>
      <c r="L1395" s="213"/>
      <c r="M1395" s="214"/>
      <c r="N1395" s="215"/>
      <c r="O1395" s="215"/>
      <c r="P1395" s="215"/>
      <c r="Q1395" s="215"/>
      <c r="R1395" s="215"/>
      <c r="S1395" s="215"/>
      <c r="T1395" s="216"/>
      <c r="AT1395" s="217" t="s">
        <v>173</v>
      </c>
      <c r="AU1395" s="217" t="s">
        <v>82</v>
      </c>
      <c r="AV1395" s="13" t="s">
        <v>80</v>
      </c>
      <c r="AW1395" s="13" t="s">
        <v>34</v>
      </c>
      <c r="AX1395" s="13" t="s">
        <v>73</v>
      </c>
      <c r="AY1395" s="217" t="s">
        <v>163</v>
      </c>
    </row>
    <row r="1396" spans="1:65" s="13" customFormat="1" ht="11.25">
      <c r="B1396" s="207"/>
      <c r="C1396" s="208"/>
      <c r="D1396" s="209" t="s">
        <v>173</v>
      </c>
      <c r="E1396" s="210" t="s">
        <v>20</v>
      </c>
      <c r="F1396" s="211" t="s">
        <v>1662</v>
      </c>
      <c r="G1396" s="208"/>
      <c r="H1396" s="210" t="s">
        <v>20</v>
      </c>
      <c r="I1396" s="212"/>
      <c r="J1396" s="208"/>
      <c r="K1396" s="208"/>
      <c r="L1396" s="213"/>
      <c r="M1396" s="214"/>
      <c r="N1396" s="215"/>
      <c r="O1396" s="215"/>
      <c r="P1396" s="215"/>
      <c r="Q1396" s="215"/>
      <c r="R1396" s="215"/>
      <c r="S1396" s="215"/>
      <c r="T1396" s="216"/>
      <c r="AT1396" s="217" t="s">
        <v>173</v>
      </c>
      <c r="AU1396" s="217" t="s">
        <v>82</v>
      </c>
      <c r="AV1396" s="13" t="s">
        <v>80</v>
      </c>
      <c r="AW1396" s="13" t="s">
        <v>34</v>
      </c>
      <c r="AX1396" s="13" t="s">
        <v>73</v>
      </c>
      <c r="AY1396" s="217" t="s">
        <v>163</v>
      </c>
    </row>
    <row r="1397" spans="1:65" s="14" customFormat="1" ht="11.25">
      <c r="B1397" s="218"/>
      <c r="C1397" s="219"/>
      <c r="D1397" s="209" t="s">
        <v>173</v>
      </c>
      <c r="E1397" s="220" t="s">
        <v>20</v>
      </c>
      <c r="F1397" s="221" t="s">
        <v>1663</v>
      </c>
      <c r="G1397" s="219"/>
      <c r="H1397" s="222">
        <v>77.599999999999994</v>
      </c>
      <c r="I1397" s="223"/>
      <c r="J1397" s="219"/>
      <c r="K1397" s="219"/>
      <c r="L1397" s="224"/>
      <c r="M1397" s="225"/>
      <c r="N1397" s="226"/>
      <c r="O1397" s="226"/>
      <c r="P1397" s="226"/>
      <c r="Q1397" s="226"/>
      <c r="R1397" s="226"/>
      <c r="S1397" s="226"/>
      <c r="T1397" s="227"/>
      <c r="AT1397" s="228" t="s">
        <v>173</v>
      </c>
      <c r="AU1397" s="228" t="s">
        <v>82</v>
      </c>
      <c r="AV1397" s="14" t="s">
        <v>82</v>
      </c>
      <c r="AW1397" s="14" t="s">
        <v>34</v>
      </c>
      <c r="AX1397" s="14" t="s">
        <v>73</v>
      </c>
      <c r="AY1397" s="228" t="s">
        <v>163</v>
      </c>
    </row>
    <row r="1398" spans="1:65" s="13" customFormat="1" ht="11.25">
      <c r="B1398" s="207"/>
      <c r="C1398" s="208"/>
      <c r="D1398" s="209" t="s">
        <v>173</v>
      </c>
      <c r="E1398" s="210" t="s">
        <v>20</v>
      </c>
      <c r="F1398" s="211" t="s">
        <v>1664</v>
      </c>
      <c r="G1398" s="208"/>
      <c r="H1398" s="210" t="s">
        <v>20</v>
      </c>
      <c r="I1398" s="212"/>
      <c r="J1398" s="208"/>
      <c r="K1398" s="208"/>
      <c r="L1398" s="213"/>
      <c r="M1398" s="214"/>
      <c r="N1398" s="215"/>
      <c r="O1398" s="215"/>
      <c r="P1398" s="215"/>
      <c r="Q1398" s="215"/>
      <c r="R1398" s="215"/>
      <c r="S1398" s="215"/>
      <c r="T1398" s="216"/>
      <c r="AT1398" s="217" t="s">
        <v>173</v>
      </c>
      <c r="AU1398" s="217" t="s">
        <v>82</v>
      </c>
      <c r="AV1398" s="13" t="s">
        <v>80</v>
      </c>
      <c r="AW1398" s="13" t="s">
        <v>34</v>
      </c>
      <c r="AX1398" s="13" t="s">
        <v>73</v>
      </c>
      <c r="AY1398" s="217" t="s">
        <v>163</v>
      </c>
    </row>
    <row r="1399" spans="1:65" s="14" customFormat="1" ht="11.25">
      <c r="B1399" s="218"/>
      <c r="C1399" s="219"/>
      <c r="D1399" s="209" t="s">
        <v>173</v>
      </c>
      <c r="E1399" s="220" t="s">
        <v>20</v>
      </c>
      <c r="F1399" s="221" t="s">
        <v>1665</v>
      </c>
      <c r="G1399" s="219"/>
      <c r="H1399" s="222">
        <v>72</v>
      </c>
      <c r="I1399" s="223"/>
      <c r="J1399" s="219"/>
      <c r="K1399" s="219"/>
      <c r="L1399" s="224"/>
      <c r="M1399" s="225"/>
      <c r="N1399" s="226"/>
      <c r="O1399" s="226"/>
      <c r="P1399" s="226"/>
      <c r="Q1399" s="226"/>
      <c r="R1399" s="226"/>
      <c r="S1399" s="226"/>
      <c r="T1399" s="227"/>
      <c r="AT1399" s="228" t="s">
        <v>173</v>
      </c>
      <c r="AU1399" s="228" t="s">
        <v>82</v>
      </c>
      <c r="AV1399" s="14" t="s">
        <v>82</v>
      </c>
      <c r="AW1399" s="14" t="s">
        <v>34</v>
      </c>
      <c r="AX1399" s="14" t="s">
        <v>73</v>
      </c>
      <c r="AY1399" s="228" t="s">
        <v>163</v>
      </c>
    </row>
    <row r="1400" spans="1:65" s="15" customFormat="1" ht="11.25">
      <c r="B1400" s="229"/>
      <c r="C1400" s="230"/>
      <c r="D1400" s="209" t="s">
        <v>173</v>
      </c>
      <c r="E1400" s="231" t="s">
        <v>20</v>
      </c>
      <c r="F1400" s="232" t="s">
        <v>178</v>
      </c>
      <c r="G1400" s="230"/>
      <c r="H1400" s="233">
        <v>149.6</v>
      </c>
      <c r="I1400" s="234"/>
      <c r="J1400" s="230"/>
      <c r="K1400" s="230"/>
      <c r="L1400" s="235"/>
      <c r="M1400" s="236"/>
      <c r="N1400" s="237"/>
      <c r="O1400" s="237"/>
      <c r="P1400" s="237"/>
      <c r="Q1400" s="237"/>
      <c r="R1400" s="237"/>
      <c r="S1400" s="237"/>
      <c r="T1400" s="238"/>
      <c r="AT1400" s="239" t="s">
        <v>173</v>
      </c>
      <c r="AU1400" s="239" t="s">
        <v>82</v>
      </c>
      <c r="AV1400" s="15" t="s">
        <v>171</v>
      </c>
      <c r="AW1400" s="15" t="s">
        <v>34</v>
      </c>
      <c r="AX1400" s="15" t="s">
        <v>80</v>
      </c>
      <c r="AY1400" s="239" t="s">
        <v>163</v>
      </c>
    </row>
    <row r="1401" spans="1:65" s="2" customFormat="1" ht="14.45" customHeight="1">
      <c r="A1401" s="36"/>
      <c r="B1401" s="37"/>
      <c r="C1401" s="243" t="s">
        <v>1666</v>
      </c>
      <c r="D1401" s="243" t="s">
        <v>214</v>
      </c>
      <c r="E1401" s="244" t="s">
        <v>1667</v>
      </c>
      <c r="F1401" s="245" t="s">
        <v>1668</v>
      </c>
      <c r="G1401" s="246" t="s">
        <v>245</v>
      </c>
      <c r="H1401" s="247">
        <v>81.48</v>
      </c>
      <c r="I1401" s="248"/>
      <c r="J1401" s="249">
        <f>ROUND(I1401*H1401,2)</f>
        <v>0</v>
      </c>
      <c r="K1401" s="245" t="s">
        <v>20</v>
      </c>
      <c r="L1401" s="250"/>
      <c r="M1401" s="251" t="s">
        <v>20</v>
      </c>
      <c r="N1401" s="252" t="s">
        <v>44</v>
      </c>
      <c r="O1401" s="66"/>
      <c r="P1401" s="203">
        <f>O1401*H1401</f>
        <v>0</v>
      </c>
      <c r="Q1401" s="203">
        <v>0</v>
      </c>
      <c r="R1401" s="203">
        <f>Q1401*H1401</f>
        <v>0</v>
      </c>
      <c r="S1401" s="203">
        <v>0</v>
      </c>
      <c r="T1401" s="204">
        <f>S1401*H1401</f>
        <v>0</v>
      </c>
      <c r="U1401" s="36"/>
      <c r="V1401" s="36"/>
      <c r="W1401" s="36"/>
      <c r="X1401" s="36"/>
      <c r="Y1401" s="36"/>
      <c r="Z1401" s="36"/>
      <c r="AA1401" s="36"/>
      <c r="AB1401" s="36"/>
      <c r="AC1401" s="36"/>
      <c r="AD1401" s="36"/>
      <c r="AE1401" s="36"/>
      <c r="AR1401" s="205" t="s">
        <v>373</v>
      </c>
      <c r="AT1401" s="205" t="s">
        <v>214</v>
      </c>
      <c r="AU1401" s="205" t="s">
        <v>82</v>
      </c>
      <c r="AY1401" s="19" t="s">
        <v>163</v>
      </c>
      <c r="BE1401" s="206">
        <f>IF(N1401="základní",J1401,0)</f>
        <v>0</v>
      </c>
      <c r="BF1401" s="206">
        <f>IF(N1401="snížená",J1401,0)</f>
        <v>0</v>
      </c>
      <c r="BG1401" s="206">
        <f>IF(N1401="zákl. přenesená",J1401,0)</f>
        <v>0</v>
      </c>
      <c r="BH1401" s="206">
        <f>IF(N1401="sníž. přenesená",J1401,0)</f>
        <v>0</v>
      </c>
      <c r="BI1401" s="206">
        <f>IF(N1401="nulová",J1401,0)</f>
        <v>0</v>
      </c>
      <c r="BJ1401" s="19" t="s">
        <v>80</v>
      </c>
      <c r="BK1401" s="206">
        <f>ROUND(I1401*H1401,2)</f>
        <v>0</v>
      </c>
      <c r="BL1401" s="19" t="s">
        <v>275</v>
      </c>
      <c r="BM1401" s="205" t="s">
        <v>1669</v>
      </c>
    </row>
    <row r="1402" spans="1:65" s="14" customFormat="1" ht="11.25">
      <c r="B1402" s="218"/>
      <c r="C1402" s="219"/>
      <c r="D1402" s="209" t="s">
        <v>173</v>
      </c>
      <c r="E1402" s="219"/>
      <c r="F1402" s="221" t="s">
        <v>1670</v>
      </c>
      <c r="G1402" s="219"/>
      <c r="H1402" s="222">
        <v>81.48</v>
      </c>
      <c r="I1402" s="223"/>
      <c r="J1402" s="219"/>
      <c r="K1402" s="219"/>
      <c r="L1402" s="224"/>
      <c r="M1402" s="225"/>
      <c r="N1402" s="226"/>
      <c r="O1402" s="226"/>
      <c r="P1402" s="226"/>
      <c r="Q1402" s="226"/>
      <c r="R1402" s="226"/>
      <c r="S1402" s="226"/>
      <c r="T1402" s="227"/>
      <c r="AT1402" s="228" t="s">
        <v>173</v>
      </c>
      <c r="AU1402" s="228" t="s">
        <v>82</v>
      </c>
      <c r="AV1402" s="14" t="s">
        <v>82</v>
      </c>
      <c r="AW1402" s="14" t="s">
        <v>4</v>
      </c>
      <c r="AX1402" s="14" t="s">
        <v>80</v>
      </c>
      <c r="AY1402" s="228" t="s">
        <v>163</v>
      </c>
    </row>
    <row r="1403" spans="1:65" s="2" customFormat="1" ht="14.45" customHeight="1">
      <c r="A1403" s="36"/>
      <c r="B1403" s="37"/>
      <c r="C1403" s="243" t="s">
        <v>1671</v>
      </c>
      <c r="D1403" s="243" t="s">
        <v>214</v>
      </c>
      <c r="E1403" s="244" t="s">
        <v>1672</v>
      </c>
      <c r="F1403" s="245" t="s">
        <v>1673</v>
      </c>
      <c r="G1403" s="246" t="s">
        <v>245</v>
      </c>
      <c r="H1403" s="247">
        <v>75.599999999999994</v>
      </c>
      <c r="I1403" s="248"/>
      <c r="J1403" s="249">
        <f>ROUND(I1403*H1403,2)</f>
        <v>0</v>
      </c>
      <c r="K1403" s="245" t="s">
        <v>20</v>
      </c>
      <c r="L1403" s="250"/>
      <c r="M1403" s="251" t="s">
        <v>20</v>
      </c>
      <c r="N1403" s="252" t="s">
        <v>44</v>
      </c>
      <c r="O1403" s="66"/>
      <c r="P1403" s="203">
        <f>O1403*H1403</f>
        <v>0</v>
      </c>
      <c r="Q1403" s="203">
        <v>0</v>
      </c>
      <c r="R1403" s="203">
        <f>Q1403*H1403</f>
        <v>0</v>
      </c>
      <c r="S1403" s="203">
        <v>0</v>
      </c>
      <c r="T1403" s="204">
        <f>S1403*H1403</f>
        <v>0</v>
      </c>
      <c r="U1403" s="36"/>
      <c r="V1403" s="36"/>
      <c r="W1403" s="36"/>
      <c r="X1403" s="36"/>
      <c r="Y1403" s="36"/>
      <c r="Z1403" s="36"/>
      <c r="AA1403" s="36"/>
      <c r="AB1403" s="36"/>
      <c r="AC1403" s="36"/>
      <c r="AD1403" s="36"/>
      <c r="AE1403" s="36"/>
      <c r="AR1403" s="205" t="s">
        <v>373</v>
      </c>
      <c r="AT1403" s="205" t="s">
        <v>214</v>
      </c>
      <c r="AU1403" s="205" t="s">
        <v>82</v>
      </c>
      <c r="AY1403" s="19" t="s">
        <v>163</v>
      </c>
      <c r="BE1403" s="206">
        <f>IF(N1403="základní",J1403,0)</f>
        <v>0</v>
      </c>
      <c r="BF1403" s="206">
        <f>IF(N1403="snížená",J1403,0)</f>
        <v>0</v>
      </c>
      <c r="BG1403" s="206">
        <f>IF(N1403="zákl. přenesená",J1403,0)</f>
        <v>0</v>
      </c>
      <c r="BH1403" s="206">
        <f>IF(N1403="sníž. přenesená",J1403,0)</f>
        <v>0</v>
      </c>
      <c r="BI1403" s="206">
        <f>IF(N1403="nulová",J1403,0)</f>
        <v>0</v>
      </c>
      <c r="BJ1403" s="19" t="s">
        <v>80</v>
      </c>
      <c r="BK1403" s="206">
        <f>ROUND(I1403*H1403,2)</f>
        <v>0</v>
      </c>
      <c r="BL1403" s="19" t="s">
        <v>275</v>
      </c>
      <c r="BM1403" s="205" t="s">
        <v>1674</v>
      </c>
    </row>
    <row r="1404" spans="1:65" s="14" customFormat="1" ht="11.25">
      <c r="B1404" s="218"/>
      <c r="C1404" s="219"/>
      <c r="D1404" s="209" t="s">
        <v>173</v>
      </c>
      <c r="E1404" s="219"/>
      <c r="F1404" s="221" t="s">
        <v>1675</v>
      </c>
      <c r="G1404" s="219"/>
      <c r="H1404" s="222">
        <v>75.599999999999994</v>
      </c>
      <c r="I1404" s="223"/>
      <c r="J1404" s="219"/>
      <c r="K1404" s="219"/>
      <c r="L1404" s="224"/>
      <c r="M1404" s="225"/>
      <c r="N1404" s="226"/>
      <c r="O1404" s="226"/>
      <c r="P1404" s="226"/>
      <c r="Q1404" s="226"/>
      <c r="R1404" s="226"/>
      <c r="S1404" s="226"/>
      <c r="T1404" s="227"/>
      <c r="AT1404" s="228" t="s">
        <v>173</v>
      </c>
      <c r="AU1404" s="228" t="s">
        <v>82</v>
      </c>
      <c r="AV1404" s="14" t="s">
        <v>82</v>
      </c>
      <c r="AW1404" s="14" t="s">
        <v>4</v>
      </c>
      <c r="AX1404" s="14" t="s">
        <v>80</v>
      </c>
      <c r="AY1404" s="228" t="s">
        <v>163</v>
      </c>
    </row>
    <row r="1405" spans="1:65" s="2" customFormat="1" ht="14.45" customHeight="1">
      <c r="A1405" s="36"/>
      <c r="B1405" s="37"/>
      <c r="C1405" s="194" t="s">
        <v>1676</v>
      </c>
      <c r="D1405" s="194" t="s">
        <v>166</v>
      </c>
      <c r="E1405" s="195" t="s">
        <v>1677</v>
      </c>
      <c r="F1405" s="196" t="s">
        <v>1678</v>
      </c>
      <c r="G1405" s="197" t="s">
        <v>185</v>
      </c>
      <c r="H1405" s="198">
        <v>7.5049999999999999</v>
      </c>
      <c r="I1405" s="199"/>
      <c r="J1405" s="200">
        <f>ROUND(I1405*H1405,2)</f>
        <v>0</v>
      </c>
      <c r="K1405" s="196" t="s">
        <v>170</v>
      </c>
      <c r="L1405" s="41"/>
      <c r="M1405" s="201" t="s">
        <v>20</v>
      </c>
      <c r="N1405" s="202" t="s">
        <v>44</v>
      </c>
      <c r="O1405" s="66"/>
      <c r="P1405" s="203">
        <f>O1405*H1405</f>
        <v>0</v>
      </c>
      <c r="Q1405" s="203">
        <v>0</v>
      </c>
      <c r="R1405" s="203">
        <f>Q1405*H1405</f>
        <v>0</v>
      </c>
      <c r="S1405" s="203">
        <v>0</v>
      </c>
      <c r="T1405" s="204">
        <f>S1405*H1405</f>
        <v>0</v>
      </c>
      <c r="U1405" s="36"/>
      <c r="V1405" s="36"/>
      <c r="W1405" s="36"/>
      <c r="X1405" s="36"/>
      <c r="Y1405" s="36"/>
      <c r="Z1405" s="36"/>
      <c r="AA1405" s="36"/>
      <c r="AB1405" s="36"/>
      <c r="AC1405" s="36"/>
      <c r="AD1405" s="36"/>
      <c r="AE1405" s="36"/>
      <c r="AR1405" s="205" t="s">
        <v>275</v>
      </c>
      <c r="AT1405" s="205" t="s">
        <v>166</v>
      </c>
      <c r="AU1405" s="205" t="s">
        <v>82</v>
      </c>
      <c r="AY1405" s="19" t="s">
        <v>163</v>
      </c>
      <c r="BE1405" s="206">
        <f>IF(N1405="základní",J1405,0)</f>
        <v>0</v>
      </c>
      <c r="BF1405" s="206">
        <f>IF(N1405="snížená",J1405,0)</f>
        <v>0</v>
      </c>
      <c r="BG1405" s="206">
        <f>IF(N1405="zákl. přenesená",J1405,0)</f>
        <v>0</v>
      </c>
      <c r="BH1405" s="206">
        <f>IF(N1405="sníž. přenesená",J1405,0)</f>
        <v>0</v>
      </c>
      <c r="BI1405" s="206">
        <f>IF(N1405="nulová",J1405,0)</f>
        <v>0</v>
      </c>
      <c r="BJ1405" s="19" t="s">
        <v>80</v>
      </c>
      <c r="BK1405" s="206">
        <f>ROUND(I1405*H1405,2)</f>
        <v>0</v>
      </c>
      <c r="BL1405" s="19" t="s">
        <v>275</v>
      </c>
      <c r="BM1405" s="205" t="s">
        <v>1679</v>
      </c>
    </row>
    <row r="1406" spans="1:65" s="2" customFormat="1" ht="29.25">
      <c r="A1406" s="36"/>
      <c r="B1406" s="37"/>
      <c r="C1406" s="38"/>
      <c r="D1406" s="209" t="s">
        <v>187</v>
      </c>
      <c r="E1406" s="38"/>
      <c r="F1406" s="240" t="s">
        <v>1680</v>
      </c>
      <c r="G1406" s="38"/>
      <c r="H1406" s="38"/>
      <c r="I1406" s="117"/>
      <c r="J1406" s="38"/>
      <c r="K1406" s="38"/>
      <c r="L1406" s="41"/>
      <c r="M1406" s="241"/>
      <c r="N1406" s="242"/>
      <c r="O1406" s="66"/>
      <c r="P1406" s="66"/>
      <c r="Q1406" s="66"/>
      <c r="R1406" s="66"/>
      <c r="S1406" s="66"/>
      <c r="T1406" s="67"/>
      <c r="U1406" s="36"/>
      <c r="V1406" s="36"/>
      <c r="W1406" s="36"/>
      <c r="X1406" s="36"/>
      <c r="Y1406" s="36"/>
      <c r="Z1406" s="36"/>
      <c r="AA1406" s="36"/>
      <c r="AB1406" s="36"/>
      <c r="AC1406" s="36"/>
      <c r="AD1406" s="36"/>
      <c r="AE1406" s="36"/>
      <c r="AT1406" s="19" t="s">
        <v>187</v>
      </c>
      <c r="AU1406" s="19" t="s">
        <v>82</v>
      </c>
    </row>
    <row r="1407" spans="1:65" s="13" customFormat="1" ht="11.25">
      <c r="B1407" s="207"/>
      <c r="C1407" s="208"/>
      <c r="D1407" s="209" t="s">
        <v>173</v>
      </c>
      <c r="E1407" s="210" t="s">
        <v>20</v>
      </c>
      <c r="F1407" s="211" t="s">
        <v>499</v>
      </c>
      <c r="G1407" s="208"/>
      <c r="H1407" s="210" t="s">
        <v>20</v>
      </c>
      <c r="I1407" s="212"/>
      <c r="J1407" s="208"/>
      <c r="K1407" s="208"/>
      <c r="L1407" s="213"/>
      <c r="M1407" s="214"/>
      <c r="N1407" s="215"/>
      <c r="O1407" s="215"/>
      <c r="P1407" s="215"/>
      <c r="Q1407" s="215"/>
      <c r="R1407" s="215"/>
      <c r="S1407" s="215"/>
      <c r="T1407" s="216"/>
      <c r="AT1407" s="217" t="s">
        <v>173</v>
      </c>
      <c r="AU1407" s="217" t="s">
        <v>82</v>
      </c>
      <c r="AV1407" s="13" t="s">
        <v>80</v>
      </c>
      <c r="AW1407" s="13" t="s">
        <v>34</v>
      </c>
      <c r="AX1407" s="13" t="s">
        <v>73</v>
      </c>
      <c r="AY1407" s="217" t="s">
        <v>163</v>
      </c>
    </row>
    <row r="1408" spans="1:65" s="13" customFormat="1" ht="11.25">
      <c r="B1408" s="207"/>
      <c r="C1408" s="208"/>
      <c r="D1408" s="209" t="s">
        <v>173</v>
      </c>
      <c r="E1408" s="210" t="s">
        <v>20</v>
      </c>
      <c r="F1408" s="211" t="s">
        <v>1681</v>
      </c>
      <c r="G1408" s="208"/>
      <c r="H1408" s="210" t="s">
        <v>20</v>
      </c>
      <c r="I1408" s="212"/>
      <c r="J1408" s="208"/>
      <c r="K1408" s="208"/>
      <c r="L1408" s="213"/>
      <c r="M1408" s="214"/>
      <c r="N1408" s="215"/>
      <c r="O1408" s="215"/>
      <c r="P1408" s="215"/>
      <c r="Q1408" s="215"/>
      <c r="R1408" s="215"/>
      <c r="S1408" s="215"/>
      <c r="T1408" s="216"/>
      <c r="AT1408" s="217" t="s">
        <v>173</v>
      </c>
      <c r="AU1408" s="217" t="s">
        <v>82</v>
      </c>
      <c r="AV1408" s="13" t="s">
        <v>80</v>
      </c>
      <c r="AW1408" s="13" t="s">
        <v>34</v>
      </c>
      <c r="AX1408" s="13" t="s">
        <v>73</v>
      </c>
      <c r="AY1408" s="217" t="s">
        <v>163</v>
      </c>
    </row>
    <row r="1409" spans="1:65" s="14" customFormat="1" ht="11.25">
      <c r="B1409" s="218"/>
      <c r="C1409" s="219"/>
      <c r="D1409" s="209" t="s">
        <v>173</v>
      </c>
      <c r="E1409" s="220" t="s">
        <v>20</v>
      </c>
      <c r="F1409" s="221" t="s">
        <v>1682</v>
      </c>
      <c r="G1409" s="219"/>
      <c r="H1409" s="222">
        <v>7.5049999999999999</v>
      </c>
      <c r="I1409" s="223"/>
      <c r="J1409" s="219"/>
      <c r="K1409" s="219"/>
      <c r="L1409" s="224"/>
      <c r="M1409" s="225"/>
      <c r="N1409" s="226"/>
      <c r="O1409" s="226"/>
      <c r="P1409" s="226"/>
      <c r="Q1409" s="226"/>
      <c r="R1409" s="226"/>
      <c r="S1409" s="226"/>
      <c r="T1409" s="227"/>
      <c r="AT1409" s="228" t="s">
        <v>173</v>
      </c>
      <c r="AU1409" s="228" t="s">
        <v>82</v>
      </c>
      <c r="AV1409" s="14" t="s">
        <v>82</v>
      </c>
      <c r="AW1409" s="14" t="s">
        <v>34</v>
      </c>
      <c r="AX1409" s="14" t="s">
        <v>80</v>
      </c>
      <c r="AY1409" s="228" t="s">
        <v>163</v>
      </c>
    </row>
    <row r="1410" spans="1:65" s="2" customFormat="1" ht="14.45" customHeight="1">
      <c r="A1410" s="36"/>
      <c r="B1410" s="37"/>
      <c r="C1410" s="194" t="s">
        <v>1683</v>
      </c>
      <c r="D1410" s="194" t="s">
        <v>166</v>
      </c>
      <c r="E1410" s="195" t="s">
        <v>1684</v>
      </c>
      <c r="F1410" s="196" t="s">
        <v>1685</v>
      </c>
      <c r="G1410" s="197" t="s">
        <v>185</v>
      </c>
      <c r="H1410" s="198">
        <v>1024.5</v>
      </c>
      <c r="I1410" s="199"/>
      <c r="J1410" s="200">
        <f>ROUND(I1410*H1410,2)</f>
        <v>0</v>
      </c>
      <c r="K1410" s="196" t="s">
        <v>170</v>
      </c>
      <c r="L1410" s="41"/>
      <c r="M1410" s="201" t="s">
        <v>20</v>
      </c>
      <c r="N1410" s="202" t="s">
        <v>44</v>
      </c>
      <c r="O1410" s="66"/>
      <c r="P1410" s="203">
        <f>O1410*H1410</f>
        <v>0</v>
      </c>
      <c r="Q1410" s="203">
        <v>0</v>
      </c>
      <c r="R1410" s="203">
        <f>Q1410*H1410</f>
        <v>0</v>
      </c>
      <c r="S1410" s="203">
        <v>0</v>
      </c>
      <c r="T1410" s="204">
        <f>S1410*H1410</f>
        <v>0</v>
      </c>
      <c r="U1410" s="36"/>
      <c r="V1410" s="36"/>
      <c r="W1410" s="36"/>
      <c r="X1410" s="36"/>
      <c r="Y1410" s="36"/>
      <c r="Z1410" s="36"/>
      <c r="AA1410" s="36"/>
      <c r="AB1410" s="36"/>
      <c r="AC1410" s="36"/>
      <c r="AD1410" s="36"/>
      <c r="AE1410" s="36"/>
      <c r="AR1410" s="205" t="s">
        <v>275</v>
      </c>
      <c r="AT1410" s="205" t="s">
        <v>166</v>
      </c>
      <c r="AU1410" s="205" t="s">
        <v>82</v>
      </c>
      <c r="AY1410" s="19" t="s">
        <v>163</v>
      </c>
      <c r="BE1410" s="206">
        <f>IF(N1410="základní",J1410,0)</f>
        <v>0</v>
      </c>
      <c r="BF1410" s="206">
        <f>IF(N1410="snížená",J1410,0)</f>
        <v>0</v>
      </c>
      <c r="BG1410" s="206">
        <f>IF(N1410="zákl. přenesená",J1410,0)</f>
        <v>0</v>
      </c>
      <c r="BH1410" s="206">
        <f>IF(N1410="sníž. přenesená",J1410,0)</f>
        <v>0</v>
      </c>
      <c r="BI1410" s="206">
        <f>IF(N1410="nulová",J1410,0)</f>
        <v>0</v>
      </c>
      <c r="BJ1410" s="19" t="s">
        <v>80</v>
      </c>
      <c r="BK1410" s="206">
        <f>ROUND(I1410*H1410,2)</f>
        <v>0</v>
      </c>
      <c r="BL1410" s="19" t="s">
        <v>275</v>
      </c>
      <c r="BM1410" s="205" t="s">
        <v>1686</v>
      </c>
    </row>
    <row r="1411" spans="1:65" s="13" customFormat="1" ht="11.25">
      <c r="B1411" s="207"/>
      <c r="C1411" s="208"/>
      <c r="D1411" s="209" t="s">
        <v>173</v>
      </c>
      <c r="E1411" s="210" t="s">
        <v>20</v>
      </c>
      <c r="F1411" s="211" t="s">
        <v>499</v>
      </c>
      <c r="G1411" s="208"/>
      <c r="H1411" s="210" t="s">
        <v>20</v>
      </c>
      <c r="I1411" s="212"/>
      <c r="J1411" s="208"/>
      <c r="K1411" s="208"/>
      <c r="L1411" s="213"/>
      <c r="M1411" s="214"/>
      <c r="N1411" s="215"/>
      <c r="O1411" s="215"/>
      <c r="P1411" s="215"/>
      <c r="Q1411" s="215"/>
      <c r="R1411" s="215"/>
      <c r="S1411" s="215"/>
      <c r="T1411" s="216"/>
      <c r="AT1411" s="217" t="s">
        <v>173</v>
      </c>
      <c r="AU1411" s="217" t="s">
        <v>82</v>
      </c>
      <c r="AV1411" s="13" t="s">
        <v>80</v>
      </c>
      <c r="AW1411" s="13" t="s">
        <v>34</v>
      </c>
      <c r="AX1411" s="13" t="s">
        <v>73</v>
      </c>
      <c r="AY1411" s="217" t="s">
        <v>163</v>
      </c>
    </row>
    <row r="1412" spans="1:65" s="13" customFormat="1" ht="11.25">
      <c r="B1412" s="207"/>
      <c r="C1412" s="208"/>
      <c r="D1412" s="209" t="s">
        <v>173</v>
      </c>
      <c r="E1412" s="210" t="s">
        <v>20</v>
      </c>
      <c r="F1412" s="211" t="s">
        <v>1595</v>
      </c>
      <c r="G1412" s="208"/>
      <c r="H1412" s="210" t="s">
        <v>20</v>
      </c>
      <c r="I1412" s="212"/>
      <c r="J1412" s="208"/>
      <c r="K1412" s="208"/>
      <c r="L1412" s="213"/>
      <c r="M1412" s="214"/>
      <c r="N1412" s="215"/>
      <c r="O1412" s="215"/>
      <c r="P1412" s="215"/>
      <c r="Q1412" s="215"/>
      <c r="R1412" s="215"/>
      <c r="S1412" s="215"/>
      <c r="T1412" s="216"/>
      <c r="AT1412" s="217" t="s">
        <v>173</v>
      </c>
      <c r="AU1412" s="217" t="s">
        <v>82</v>
      </c>
      <c r="AV1412" s="13" t="s">
        <v>80</v>
      </c>
      <c r="AW1412" s="13" t="s">
        <v>34</v>
      </c>
      <c r="AX1412" s="13" t="s">
        <v>73</v>
      </c>
      <c r="AY1412" s="217" t="s">
        <v>163</v>
      </c>
    </row>
    <row r="1413" spans="1:65" s="14" customFormat="1" ht="11.25">
      <c r="B1413" s="218"/>
      <c r="C1413" s="219"/>
      <c r="D1413" s="209" t="s">
        <v>173</v>
      </c>
      <c r="E1413" s="220" t="s">
        <v>20</v>
      </c>
      <c r="F1413" s="221" t="s">
        <v>1570</v>
      </c>
      <c r="G1413" s="219"/>
      <c r="H1413" s="222">
        <v>379</v>
      </c>
      <c r="I1413" s="223"/>
      <c r="J1413" s="219"/>
      <c r="K1413" s="219"/>
      <c r="L1413" s="224"/>
      <c r="M1413" s="225"/>
      <c r="N1413" s="226"/>
      <c r="O1413" s="226"/>
      <c r="P1413" s="226"/>
      <c r="Q1413" s="226"/>
      <c r="R1413" s="226"/>
      <c r="S1413" s="226"/>
      <c r="T1413" s="227"/>
      <c r="AT1413" s="228" t="s">
        <v>173</v>
      </c>
      <c r="AU1413" s="228" t="s">
        <v>82</v>
      </c>
      <c r="AV1413" s="14" t="s">
        <v>82</v>
      </c>
      <c r="AW1413" s="14" t="s">
        <v>34</v>
      </c>
      <c r="AX1413" s="14" t="s">
        <v>73</v>
      </c>
      <c r="AY1413" s="228" t="s">
        <v>163</v>
      </c>
    </row>
    <row r="1414" spans="1:65" s="13" customFormat="1" ht="11.25">
      <c r="B1414" s="207"/>
      <c r="C1414" s="208"/>
      <c r="D1414" s="209" t="s">
        <v>173</v>
      </c>
      <c r="E1414" s="210" t="s">
        <v>20</v>
      </c>
      <c r="F1414" s="211" t="s">
        <v>760</v>
      </c>
      <c r="G1414" s="208"/>
      <c r="H1414" s="210" t="s">
        <v>20</v>
      </c>
      <c r="I1414" s="212"/>
      <c r="J1414" s="208"/>
      <c r="K1414" s="208"/>
      <c r="L1414" s="213"/>
      <c r="M1414" s="214"/>
      <c r="N1414" s="215"/>
      <c r="O1414" s="215"/>
      <c r="P1414" s="215"/>
      <c r="Q1414" s="215"/>
      <c r="R1414" s="215"/>
      <c r="S1414" s="215"/>
      <c r="T1414" s="216"/>
      <c r="AT1414" s="217" t="s">
        <v>173</v>
      </c>
      <c r="AU1414" s="217" t="s">
        <v>82</v>
      </c>
      <c r="AV1414" s="13" t="s">
        <v>80</v>
      </c>
      <c r="AW1414" s="13" t="s">
        <v>34</v>
      </c>
      <c r="AX1414" s="13" t="s">
        <v>73</v>
      </c>
      <c r="AY1414" s="217" t="s">
        <v>163</v>
      </c>
    </row>
    <row r="1415" spans="1:65" s="14" customFormat="1" ht="11.25">
      <c r="B1415" s="218"/>
      <c r="C1415" s="219"/>
      <c r="D1415" s="209" t="s">
        <v>173</v>
      </c>
      <c r="E1415" s="220" t="s">
        <v>20</v>
      </c>
      <c r="F1415" s="221" t="s">
        <v>1572</v>
      </c>
      <c r="G1415" s="219"/>
      <c r="H1415" s="222">
        <v>307.45</v>
      </c>
      <c r="I1415" s="223"/>
      <c r="J1415" s="219"/>
      <c r="K1415" s="219"/>
      <c r="L1415" s="224"/>
      <c r="M1415" s="225"/>
      <c r="N1415" s="226"/>
      <c r="O1415" s="226"/>
      <c r="P1415" s="226"/>
      <c r="Q1415" s="226"/>
      <c r="R1415" s="226"/>
      <c r="S1415" s="226"/>
      <c r="T1415" s="227"/>
      <c r="AT1415" s="228" t="s">
        <v>173</v>
      </c>
      <c r="AU1415" s="228" t="s">
        <v>82</v>
      </c>
      <c r="AV1415" s="14" t="s">
        <v>82</v>
      </c>
      <c r="AW1415" s="14" t="s">
        <v>34</v>
      </c>
      <c r="AX1415" s="14" t="s">
        <v>73</v>
      </c>
      <c r="AY1415" s="228" t="s">
        <v>163</v>
      </c>
    </row>
    <row r="1416" spans="1:65" s="13" customFormat="1" ht="11.25">
      <c r="B1416" s="207"/>
      <c r="C1416" s="208"/>
      <c r="D1416" s="209" t="s">
        <v>173</v>
      </c>
      <c r="E1416" s="210" t="s">
        <v>20</v>
      </c>
      <c r="F1416" s="211" t="s">
        <v>1687</v>
      </c>
      <c r="G1416" s="208"/>
      <c r="H1416" s="210" t="s">
        <v>20</v>
      </c>
      <c r="I1416" s="212"/>
      <c r="J1416" s="208"/>
      <c r="K1416" s="208"/>
      <c r="L1416" s="213"/>
      <c r="M1416" s="214"/>
      <c r="N1416" s="215"/>
      <c r="O1416" s="215"/>
      <c r="P1416" s="215"/>
      <c r="Q1416" s="215"/>
      <c r="R1416" s="215"/>
      <c r="S1416" s="215"/>
      <c r="T1416" s="216"/>
      <c r="AT1416" s="217" t="s">
        <v>173</v>
      </c>
      <c r="AU1416" s="217" t="s">
        <v>82</v>
      </c>
      <c r="AV1416" s="13" t="s">
        <v>80</v>
      </c>
      <c r="AW1416" s="13" t="s">
        <v>34</v>
      </c>
      <c r="AX1416" s="13" t="s">
        <v>73</v>
      </c>
      <c r="AY1416" s="217" t="s">
        <v>163</v>
      </c>
    </row>
    <row r="1417" spans="1:65" s="14" customFormat="1" ht="11.25">
      <c r="B1417" s="218"/>
      <c r="C1417" s="219"/>
      <c r="D1417" s="209" t="s">
        <v>173</v>
      </c>
      <c r="E1417" s="220" t="s">
        <v>20</v>
      </c>
      <c r="F1417" s="221" t="s">
        <v>1620</v>
      </c>
      <c r="G1417" s="219"/>
      <c r="H1417" s="222">
        <v>57.6</v>
      </c>
      <c r="I1417" s="223"/>
      <c r="J1417" s="219"/>
      <c r="K1417" s="219"/>
      <c r="L1417" s="224"/>
      <c r="M1417" s="225"/>
      <c r="N1417" s="226"/>
      <c r="O1417" s="226"/>
      <c r="P1417" s="226"/>
      <c r="Q1417" s="226"/>
      <c r="R1417" s="226"/>
      <c r="S1417" s="226"/>
      <c r="T1417" s="227"/>
      <c r="AT1417" s="228" t="s">
        <v>173</v>
      </c>
      <c r="AU1417" s="228" t="s">
        <v>82</v>
      </c>
      <c r="AV1417" s="14" t="s">
        <v>82</v>
      </c>
      <c r="AW1417" s="14" t="s">
        <v>34</v>
      </c>
      <c r="AX1417" s="14" t="s">
        <v>73</v>
      </c>
      <c r="AY1417" s="228" t="s">
        <v>163</v>
      </c>
    </row>
    <row r="1418" spans="1:65" s="16" customFormat="1" ht="11.25">
      <c r="B1418" s="253"/>
      <c r="C1418" s="254"/>
      <c r="D1418" s="209" t="s">
        <v>173</v>
      </c>
      <c r="E1418" s="255" t="s">
        <v>20</v>
      </c>
      <c r="F1418" s="256" t="s">
        <v>407</v>
      </c>
      <c r="G1418" s="254"/>
      <c r="H1418" s="257">
        <v>744.05000000000007</v>
      </c>
      <c r="I1418" s="258"/>
      <c r="J1418" s="254"/>
      <c r="K1418" s="254"/>
      <c r="L1418" s="259"/>
      <c r="M1418" s="260"/>
      <c r="N1418" s="261"/>
      <c r="O1418" s="261"/>
      <c r="P1418" s="261"/>
      <c r="Q1418" s="261"/>
      <c r="R1418" s="261"/>
      <c r="S1418" s="261"/>
      <c r="T1418" s="262"/>
      <c r="AT1418" s="263" t="s">
        <v>173</v>
      </c>
      <c r="AU1418" s="263" t="s">
        <v>82</v>
      </c>
      <c r="AV1418" s="16" t="s">
        <v>164</v>
      </c>
      <c r="AW1418" s="16" t="s">
        <v>34</v>
      </c>
      <c r="AX1418" s="16" t="s">
        <v>73</v>
      </c>
      <c r="AY1418" s="263" t="s">
        <v>163</v>
      </c>
    </row>
    <row r="1419" spans="1:65" s="13" customFormat="1" ht="11.25">
      <c r="B1419" s="207"/>
      <c r="C1419" s="208"/>
      <c r="D1419" s="209" t="s">
        <v>173</v>
      </c>
      <c r="E1419" s="210" t="s">
        <v>20</v>
      </c>
      <c r="F1419" s="211" t="s">
        <v>1573</v>
      </c>
      <c r="G1419" s="208"/>
      <c r="H1419" s="210" t="s">
        <v>20</v>
      </c>
      <c r="I1419" s="212"/>
      <c r="J1419" s="208"/>
      <c r="K1419" s="208"/>
      <c r="L1419" s="213"/>
      <c r="M1419" s="214"/>
      <c r="N1419" s="215"/>
      <c r="O1419" s="215"/>
      <c r="P1419" s="215"/>
      <c r="Q1419" s="215"/>
      <c r="R1419" s="215"/>
      <c r="S1419" s="215"/>
      <c r="T1419" s="216"/>
      <c r="AT1419" s="217" t="s">
        <v>173</v>
      </c>
      <c r="AU1419" s="217" t="s">
        <v>82</v>
      </c>
      <c r="AV1419" s="13" t="s">
        <v>80</v>
      </c>
      <c r="AW1419" s="13" t="s">
        <v>34</v>
      </c>
      <c r="AX1419" s="13" t="s">
        <v>73</v>
      </c>
      <c r="AY1419" s="217" t="s">
        <v>163</v>
      </c>
    </row>
    <row r="1420" spans="1:65" s="14" customFormat="1" ht="11.25">
      <c r="B1420" s="218"/>
      <c r="C1420" s="219"/>
      <c r="D1420" s="209" t="s">
        <v>173</v>
      </c>
      <c r="E1420" s="220" t="s">
        <v>20</v>
      </c>
      <c r="F1420" s="221" t="s">
        <v>1574</v>
      </c>
      <c r="G1420" s="219"/>
      <c r="H1420" s="222">
        <v>52.35</v>
      </c>
      <c r="I1420" s="223"/>
      <c r="J1420" s="219"/>
      <c r="K1420" s="219"/>
      <c r="L1420" s="224"/>
      <c r="M1420" s="225"/>
      <c r="N1420" s="226"/>
      <c r="O1420" s="226"/>
      <c r="P1420" s="226"/>
      <c r="Q1420" s="226"/>
      <c r="R1420" s="226"/>
      <c r="S1420" s="226"/>
      <c r="T1420" s="227"/>
      <c r="AT1420" s="228" t="s">
        <v>173</v>
      </c>
      <c r="AU1420" s="228" t="s">
        <v>82</v>
      </c>
      <c r="AV1420" s="14" t="s">
        <v>82</v>
      </c>
      <c r="AW1420" s="14" t="s">
        <v>34</v>
      </c>
      <c r="AX1420" s="14" t="s">
        <v>73</v>
      </c>
      <c r="AY1420" s="228" t="s">
        <v>163</v>
      </c>
    </row>
    <row r="1421" spans="1:65" s="16" customFormat="1" ht="11.25">
      <c r="B1421" s="253"/>
      <c r="C1421" s="254"/>
      <c r="D1421" s="209" t="s">
        <v>173</v>
      </c>
      <c r="E1421" s="255" t="s">
        <v>20</v>
      </c>
      <c r="F1421" s="256" t="s">
        <v>407</v>
      </c>
      <c r="G1421" s="254"/>
      <c r="H1421" s="257">
        <v>52.35</v>
      </c>
      <c r="I1421" s="258"/>
      <c r="J1421" s="254"/>
      <c r="K1421" s="254"/>
      <c r="L1421" s="259"/>
      <c r="M1421" s="260"/>
      <c r="N1421" s="261"/>
      <c r="O1421" s="261"/>
      <c r="P1421" s="261"/>
      <c r="Q1421" s="261"/>
      <c r="R1421" s="261"/>
      <c r="S1421" s="261"/>
      <c r="T1421" s="262"/>
      <c r="AT1421" s="263" t="s">
        <v>173</v>
      </c>
      <c r="AU1421" s="263" t="s">
        <v>82</v>
      </c>
      <c r="AV1421" s="16" t="s">
        <v>164</v>
      </c>
      <c r="AW1421" s="16" t="s">
        <v>34</v>
      </c>
      <c r="AX1421" s="16" t="s">
        <v>73</v>
      </c>
      <c r="AY1421" s="263" t="s">
        <v>163</v>
      </c>
    </row>
    <row r="1422" spans="1:65" s="13" customFormat="1" ht="11.25">
      <c r="B1422" s="207"/>
      <c r="C1422" s="208"/>
      <c r="D1422" s="209" t="s">
        <v>173</v>
      </c>
      <c r="E1422" s="210" t="s">
        <v>20</v>
      </c>
      <c r="F1422" s="211" t="s">
        <v>361</v>
      </c>
      <c r="G1422" s="208"/>
      <c r="H1422" s="210" t="s">
        <v>20</v>
      </c>
      <c r="I1422" s="212"/>
      <c r="J1422" s="208"/>
      <c r="K1422" s="208"/>
      <c r="L1422" s="213"/>
      <c r="M1422" s="214"/>
      <c r="N1422" s="215"/>
      <c r="O1422" s="215"/>
      <c r="P1422" s="215"/>
      <c r="Q1422" s="215"/>
      <c r="R1422" s="215"/>
      <c r="S1422" s="215"/>
      <c r="T1422" s="216"/>
      <c r="AT1422" s="217" t="s">
        <v>173</v>
      </c>
      <c r="AU1422" s="217" t="s">
        <v>82</v>
      </c>
      <c r="AV1422" s="13" t="s">
        <v>80</v>
      </c>
      <c r="AW1422" s="13" t="s">
        <v>34</v>
      </c>
      <c r="AX1422" s="13" t="s">
        <v>73</v>
      </c>
      <c r="AY1422" s="217" t="s">
        <v>163</v>
      </c>
    </row>
    <row r="1423" spans="1:65" s="14" customFormat="1" ht="11.25">
      <c r="B1423" s="218"/>
      <c r="C1423" s="219"/>
      <c r="D1423" s="209" t="s">
        <v>173</v>
      </c>
      <c r="E1423" s="220" t="s">
        <v>20</v>
      </c>
      <c r="F1423" s="221" t="s">
        <v>1571</v>
      </c>
      <c r="G1423" s="219"/>
      <c r="H1423" s="222">
        <v>228.1</v>
      </c>
      <c r="I1423" s="223"/>
      <c r="J1423" s="219"/>
      <c r="K1423" s="219"/>
      <c r="L1423" s="224"/>
      <c r="M1423" s="225"/>
      <c r="N1423" s="226"/>
      <c r="O1423" s="226"/>
      <c r="P1423" s="226"/>
      <c r="Q1423" s="226"/>
      <c r="R1423" s="226"/>
      <c r="S1423" s="226"/>
      <c r="T1423" s="227"/>
      <c r="AT1423" s="228" t="s">
        <v>173</v>
      </c>
      <c r="AU1423" s="228" t="s">
        <v>82</v>
      </c>
      <c r="AV1423" s="14" t="s">
        <v>82</v>
      </c>
      <c r="AW1423" s="14" t="s">
        <v>34</v>
      </c>
      <c r="AX1423" s="14" t="s">
        <v>73</v>
      </c>
      <c r="AY1423" s="228" t="s">
        <v>163</v>
      </c>
    </row>
    <row r="1424" spans="1:65" s="16" customFormat="1" ht="11.25">
      <c r="B1424" s="253"/>
      <c r="C1424" s="254"/>
      <c r="D1424" s="209" t="s">
        <v>173</v>
      </c>
      <c r="E1424" s="255" t="s">
        <v>20</v>
      </c>
      <c r="F1424" s="256" t="s">
        <v>407</v>
      </c>
      <c r="G1424" s="254"/>
      <c r="H1424" s="257">
        <v>228.1</v>
      </c>
      <c r="I1424" s="258"/>
      <c r="J1424" s="254"/>
      <c r="K1424" s="254"/>
      <c r="L1424" s="259"/>
      <c r="M1424" s="260"/>
      <c r="N1424" s="261"/>
      <c r="O1424" s="261"/>
      <c r="P1424" s="261"/>
      <c r="Q1424" s="261"/>
      <c r="R1424" s="261"/>
      <c r="S1424" s="261"/>
      <c r="T1424" s="262"/>
      <c r="AT1424" s="263" t="s">
        <v>173</v>
      </c>
      <c r="AU1424" s="263" t="s">
        <v>82</v>
      </c>
      <c r="AV1424" s="16" t="s">
        <v>164</v>
      </c>
      <c r="AW1424" s="16" t="s">
        <v>34</v>
      </c>
      <c r="AX1424" s="16" t="s">
        <v>73</v>
      </c>
      <c r="AY1424" s="263" t="s">
        <v>163</v>
      </c>
    </row>
    <row r="1425" spans="1:65" s="15" customFormat="1" ht="11.25">
      <c r="B1425" s="229"/>
      <c r="C1425" s="230"/>
      <c r="D1425" s="209" t="s">
        <v>173</v>
      </c>
      <c r="E1425" s="231" t="s">
        <v>20</v>
      </c>
      <c r="F1425" s="232" t="s">
        <v>178</v>
      </c>
      <c r="G1425" s="230"/>
      <c r="H1425" s="233">
        <v>1024.5</v>
      </c>
      <c r="I1425" s="234"/>
      <c r="J1425" s="230"/>
      <c r="K1425" s="230"/>
      <c r="L1425" s="235"/>
      <c r="M1425" s="236"/>
      <c r="N1425" s="237"/>
      <c r="O1425" s="237"/>
      <c r="P1425" s="237"/>
      <c r="Q1425" s="237"/>
      <c r="R1425" s="237"/>
      <c r="S1425" s="237"/>
      <c r="T1425" s="238"/>
      <c r="AT1425" s="239" t="s">
        <v>173</v>
      </c>
      <c r="AU1425" s="239" t="s">
        <v>82</v>
      </c>
      <c r="AV1425" s="15" t="s">
        <v>171</v>
      </c>
      <c r="AW1425" s="15" t="s">
        <v>34</v>
      </c>
      <c r="AX1425" s="15" t="s">
        <v>80</v>
      </c>
      <c r="AY1425" s="239" t="s">
        <v>163</v>
      </c>
    </row>
    <row r="1426" spans="1:65" s="2" customFormat="1" ht="14.45" customHeight="1">
      <c r="A1426" s="36"/>
      <c r="B1426" s="37"/>
      <c r="C1426" s="194" t="s">
        <v>1688</v>
      </c>
      <c r="D1426" s="194" t="s">
        <v>166</v>
      </c>
      <c r="E1426" s="195" t="s">
        <v>1689</v>
      </c>
      <c r="F1426" s="196" t="s">
        <v>1690</v>
      </c>
      <c r="G1426" s="197" t="s">
        <v>185</v>
      </c>
      <c r="H1426" s="198">
        <v>2.95</v>
      </c>
      <c r="I1426" s="199"/>
      <c r="J1426" s="200">
        <f>ROUND(I1426*H1426,2)</f>
        <v>0</v>
      </c>
      <c r="K1426" s="196" t="s">
        <v>20</v>
      </c>
      <c r="L1426" s="41"/>
      <c r="M1426" s="201" t="s">
        <v>20</v>
      </c>
      <c r="N1426" s="202" t="s">
        <v>44</v>
      </c>
      <c r="O1426" s="66"/>
      <c r="P1426" s="203">
        <f>O1426*H1426</f>
        <v>0</v>
      </c>
      <c r="Q1426" s="203">
        <v>0</v>
      </c>
      <c r="R1426" s="203">
        <f>Q1426*H1426</f>
        <v>0</v>
      </c>
      <c r="S1426" s="203">
        <v>0</v>
      </c>
      <c r="T1426" s="204">
        <f>S1426*H1426</f>
        <v>0</v>
      </c>
      <c r="U1426" s="36"/>
      <c r="V1426" s="36"/>
      <c r="W1426" s="36"/>
      <c r="X1426" s="36"/>
      <c r="Y1426" s="36"/>
      <c r="Z1426" s="36"/>
      <c r="AA1426" s="36"/>
      <c r="AB1426" s="36"/>
      <c r="AC1426" s="36"/>
      <c r="AD1426" s="36"/>
      <c r="AE1426" s="36"/>
      <c r="AR1426" s="205" t="s">
        <v>275</v>
      </c>
      <c r="AT1426" s="205" t="s">
        <v>166</v>
      </c>
      <c r="AU1426" s="205" t="s">
        <v>82</v>
      </c>
      <c r="AY1426" s="19" t="s">
        <v>163</v>
      </c>
      <c r="BE1426" s="206">
        <f>IF(N1426="základní",J1426,0)</f>
        <v>0</v>
      </c>
      <c r="BF1426" s="206">
        <f>IF(N1426="snížená",J1426,0)</f>
        <v>0</v>
      </c>
      <c r="BG1426" s="206">
        <f>IF(N1426="zákl. přenesená",J1426,0)</f>
        <v>0</v>
      </c>
      <c r="BH1426" s="206">
        <f>IF(N1426="sníž. přenesená",J1426,0)</f>
        <v>0</v>
      </c>
      <c r="BI1426" s="206">
        <f>IF(N1426="nulová",J1426,0)</f>
        <v>0</v>
      </c>
      <c r="BJ1426" s="19" t="s">
        <v>80</v>
      </c>
      <c r="BK1426" s="206">
        <f>ROUND(I1426*H1426,2)</f>
        <v>0</v>
      </c>
      <c r="BL1426" s="19" t="s">
        <v>275</v>
      </c>
      <c r="BM1426" s="205" t="s">
        <v>1691</v>
      </c>
    </row>
    <row r="1427" spans="1:65" s="14" customFormat="1" ht="11.25">
      <c r="B1427" s="218"/>
      <c r="C1427" s="219"/>
      <c r="D1427" s="209" t="s">
        <v>173</v>
      </c>
      <c r="E1427" s="220" t="s">
        <v>20</v>
      </c>
      <c r="F1427" s="221" t="s">
        <v>1692</v>
      </c>
      <c r="G1427" s="219"/>
      <c r="H1427" s="222">
        <v>2.95</v>
      </c>
      <c r="I1427" s="223"/>
      <c r="J1427" s="219"/>
      <c r="K1427" s="219"/>
      <c r="L1427" s="224"/>
      <c r="M1427" s="225"/>
      <c r="N1427" s="226"/>
      <c r="O1427" s="226"/>
      <c r="P1427" s="226"/>
      <c r="Q1427" s="226"/>
      <c r="R1427" s="226"/>
      <c r="S1427" s="226"/>
      <c r="T1427" s="227"/>
      <c r="AT1427" s="228" t="s">
        <v>173</v>
      </c>
      <c r="AU1427" s="228" t="s">
        <v>82</v>
      </c>
      <c r="AV1427" s="14" t="s">
        <v>82</v>
      </c>
      <c r="AW1427" s="14" t="s">
        <v>34</v>
      </c>
      <c r="AX1427" s="14" t="s">
        <v>80</v>
      </c>
      <c r="AY1427" s="228" t="s">
        <v>163</v>
      </c>
    </row>
    <row r="1428" spans="1:65" s="2" customFormat="1" ht="33" customHeight="1">
      <c r="A1428" s="36"/>
      <c r="B1428" s="37"/>
      <c r="C1428" s="194" t="s">
        <v>1693</v>
      </c>
      <c r="D1428" s="194" t="s">
        <v>166</v>
      </c>
      <c r="E1428" s="195" t="s">
        <v>1694</v>
      </c>
      <c r="F1428" s="196" t="s">
        <v>1695</v>
      </c>
      <c r="G1428" s="197" t="s">
        <v>207</v>
      </c>
      <c r="H1428" s="198">
        <v>6.9130000000000003</v>
      </c>
      <c r="I1428" s="199"/>
      <c r="J1428" s="200">
        <f>ROUND(I1428*H1428,2)</f>
        <v>0</v>
      </c>
      <c r="K1428" s="196" t="s">
        <v>170</v>
      </c>
      <c r="L1428" s="41"/>
      <c r="M1428" s="201" t="s">
        <v>20</v>
      </c>
      <c r="N1428" s="202" t="s">
        <v>44</v>
      </c>
      <c r="O1428" s="66"/>
      <c r="P1428" s="203">
        <f>O1428*H1428</f>
        <v>0</v>
      </c>
      <c r="Q1428" s="203">
        <v>0</v>
      </c>
      <c r="R1428" s="203">
        <f>Q1428*H1428</f>
        <v>0</v>
      </c>
      <c r="S1428" s="203">
        <v>0</v>
      </c>
      <c r="T1428" s="204">
        <f>S1428*H1428</f>
        <v>0</v>
      </c>
      <c r="U1428" s="36"/>
      <c r="V1428" s="36"/>
      <c r="W1428" s="36"/>
      <c r="X1428" s="36"/>
      <c r="Y1428" s="36"/>
      <c r="Z1428" s="36"/>
      <c r="AA1428" s="36"/>
      <c r="AB1428" s="36"/>
      <c r="AC1428" s="36"/>
      <c r="AD1428" s="36"/>
      <c r="AE1428" s="36"/>
      <c r="AR1428" s="205" t="s">
        <v>275</v>
      </c>
      <c r="AT1428" s="205" t="s">
        <v>166</v>
      </c>
      <c r="AU1428" s="205" t="s">
        <v>82</v>
      </c>
      <c r="AY1428" s="19" t="s">
        <v>163</v>
      </c>
      <c r="BE1428" s="206">
        <f>IF(N1428="základní",J1428,0)</f>
        <v>0</v>
      </c>
      <c r="BF1428" s="206">
        <f>IF(N1428="snížená",J1428,0)</f>
        <v>0</v>
      </c>
      <c r="BG1428" s="206">
        <f>IF(N1428="zákl. přenesená",J1428,0)</f>
        <v>0</v>
      </c>
      <c r="BH1428" s="206">
        <f>IF(N1428="sníž. přenesená",J1428,0)</f>
        <v>0</v>
      </c>
      <c r="BI1428" s="206">
        <f>IF(N1428="nulová",J1428,0)</f>
        <v>0</v>
      </c>
      <c r="BJ1428" s="19" t="s">
        <v>80</v>
      </c>
      <c r="BK1428" s="206">
        <f>ROUND(I1428*H1428,2)</f>
        <v>0</v>
      </c>
      <c r="BL1428" s="19" t="s">
        <v>275</v>
      </c>
      <c r="BM1428" s="205" t="s">
        <v>1696</v>
      </c>
    </row>
    <row r="1429" spans="1:65" s="2" customFormat="1" ht="87.75">
      <c r="A1429" s="36"/>
      <c r="B1429" s="37"/>
      <c r="C1429" s="38"/>
      <c r="D1429" s="209" t="s">
        <v>187</v>
      </c>
      <c r="E1429" s="38"/>
      <c r="F1429" s="240" t="s">
        <v>1420</v>
      </c>
      <c r="G1429" s="38"/>
      <c r="H1429" s="38"/>
      <c r="I1429" s="117"/>
      <c r="J1429" s="38"/>
      <c r="K1429" s="38"/>
      <c r="L1429" s="41"/>
      <c r="M1429" s="241"/>
      <c r="N1429" s="242"/>
      <c r="O1429" s="66"/>
      <c r="P1429" s="66"/>
      <c r="Q1429" s="66"/>
      <c r="R1429" s="66"/>
      <c r="S1429" s="66"/>
      <c r="T1429" s="67"/>
      <c r="U1429" s="36"/>
      <c r="V1429" s="36"/>
      <c r="W1429" s="36"/>
      <c r="X1429" s="36"/>
      <c r="Y1429" s="36"/>
      <c r="Z1429" s="36"/>
      <c r="AA1429" s="36"/>
      <c r="AB1429" s="36"/>
      <c r="AC1429" s="36"/>
      <c r="AD1429" s="36"/>
      <c r="AE1429" s="36"/>
      <c r="AT1429" s="19" t="s">
        <v>187</v>
      </c>
      <c r="AU1429" s="19" t="s">
        <v>82</v>
      </c>
    </row>
    <row r="1430" spans="1:65" s="12" customFormat="1" ht="22.9" customHeight="1">
      <c r="B1430" s="178"/>
      <c r="C1430" s="179"/>
      <c r="D1430" s="180" t="s">
        <v>72</v>
      </c>
      <c r="E1430" s="192" t="s">
        <v>1697</v>
      </c>
      <c r="F1430" s="192" t="s">
        <v>1698</v>
      </c>
      <c r="G1430" s="179"/>
      <c r="H1430" s="179"/>
      <c r="I1430" s="182"/>
      <c r="J1430" s="193">
        <f>BK1430</f>
        <v>0</v>
      </c>
      <c r="K1430" s="179"/>
      <c r="L1430" s="184"/>
      <c r="M1430" s="185"/>
      <c r="N1430" s="186"/>
      <c r="O1430" s="186"/>
      <c r="P1430" s="187">
        <f>SUM(P1431:P1500)</f>
        <v>0</v>
      </c>
      <c r="Q1430" s="186"/>
      <c r="R1430" s="187">
        <f>SUM(R1431:R1500)</f>
        <v>2.0006011136420003</v>
      </c>
      <c r="S1430" s="186"/>
      <c r="T1430" s="188">
        <f>SUM(T1431:T1500)</f>
        <v>4.2068669999999999</v>
      </c>
      <c r="AR1430" s="189" t="s">
        <v>82</v>
      </c>
      <c r="AT1430" s="190" t="s">
        <v>72</v>
      </c>
      <c r="AU1430" s="190" t="s">
        <v>80</v>
      </c>
      <c r="AY1430" s="189" t="s">
        <v>163</v>
      </c>
      <c r="BK1430" s="191">
        <f>SUM(BK1431:BK1500)</f>
        <v>0</v>
      </c>
    </row>
    <row r="1431" spans="1:65" s="2" customFormat="1" ht="14.45" customHeight="1">
      <c r="A1431" s="36"/>
      <c r="B1431" s="37"/>
      <c r="C1431" s="194" t="s">
        <v>1699</v>
      </c>
      <c r="D1431" s="194" t="s">
        <v>166</v>
      </c>
      <c r="E1431" s="195" t="s">
        <v>1700</v>
      </c>
      <c r="F1431" s="196" t="s">
        <v>1701</v>
      </c>
      <c r="G1431" s="197" t="s">
        <v>185</v>
      </c>
      <c r="H1431" s="198">
        <v>51.618000000000002</v>
      </c>
      <c r="I1431" s="199"/>
      <c r="J1431" s="200">
        <f>ROUND(I1431*H1431,2)</f>
        <v>0</v>
      </c>
      <c r="K1431" s="196" t="s">
        <v>170</v>
      </c>
      <c r="L1431" s="41"/>
      <c r="M1431" s="201" t="s">
        <v>20</v>
      </c>
      <c r="N1431" s="202" t="s">
        <v>44</v>
      </c>
      <c r="O1431" s="66"/>
      <c r="P1431" s="203">
        <f>O1431*H1431</f>
        <v>0</v>
      </c>
      <c r="Q1431" s="203">
        <v>0</v>
      </c>
      <c r="R1431" s="203">
        <f>Q1431*H1431</f>
        <v>0</v>
      </c>
      <c r="S1431" s="203">
        <v>8.1500000000000003E-2</v>
      </c>
      <c r="T1431" s="204">
        <f>S1431*H1431</f>
        <v>4.2068669999999999</v>
      </c>
      <c r="U1431" s="36"/>
      <c r="V1431" s="36"/>
      <c r="W1431" s="36"/>
      <c r="X1431" s="36"/>
      <c r="Y1431" s="36"/>
      <c r="Z1431" s="36"/>
      <c r="AA1431" s="36"/>
      <c r="AB1431" s="36"/>
      <c r="AC1431" s="36"/>
      <c r="AD1431" s="36"/>
      <c r="AE1431" s="36"/>
      <c r="AR1431" s="205" t="s">
        <v>275</v>
      </c>
      <c r="AT1431" s="205" t="s">
        <v>166</v>
      </c>
      <c r="AU1431" s="205" t="s">
        <v>82</v>
      </c>
      <c r="AY1431" s="19" t="s">
        <v>163</v>
      </c>
      <c r="BE1431" s="206">
        <f>IF(N1431="základní",J1431,0)</f>
        <v>0</v>
      </c>
      <c r="BF1431" s="206">
        <f>IF(N1431="snížená",J1431,0)</f>
        <v>0</v>
      </c>
      <c r="BG1431" s="206">
        <f>IF(N1431="zákl. přenesená",J1431,0)</f>
        <v>0</v>
      </c>
      <c r="BH1431" s="206">
        <f>IF(N1431="sníž. přenesená",J1431,0)</f>
        <v>0</v>
      </c>
      <c r="BI1431" s="206">
        <f>IF(N1431="nulová",J1431,0)</f>
        <v>0</v>
      </c>
      <c r="BJ1431" s="19" t="s">
        <v>80</v>
      </c>
      <c r="BK1431" s="206">
        <f>ROUND(I1431*H1431,2)</f>
        <v>0</v>
      </c>
      <c r="BL1431" s="19" t="s">
        <v>275</v>
      </c>
      <c r="BM1431" s="205" t="s">
        <v>1702</v>
      </c>
    </row>
    <row r="1432" spans="1:65" s="13" customFormat="1" ht="11.25">
      <c r="B1432" s="207"/>
      <c r="C1432" s="208"/>
      <c r="D1432" s="209" t="s">
        <v>173</v>
      </c>
      <c r="E1432" s="210" t="s">
        <v>20</v>
      </c>
      <c r="F1432" s="211" t="s">
        <v>506</v>
      </c>
      <c r="G1432" s="208"/>
      <c r="H1432" s="210" t="s">
        <v>20</v>
      </c>
      <c r="I1432" s="212"/>
      <c r="J1432" s="208"/>
      <c r="K1432" s="208"/>
      <c r="L1432" s="213"/>
      <c r="M1432" s="214"/>
      <c r="N1432" s="215"/>
      <c r="O1432" s="215"/>
      <c r="P1432" s="215"/>
      <c r="Q1432" s="215"/>
      <c r="R1432" s="215"/>
      <c r="S1432" s="215"/>
      <c r="T1432" s="216"/>
      <c r="AT1432" s="217" t="s">
        <v>173</v>
      </c>
      <c r="AU1432" s="217" t="s">
        <v>82</v>
      </c>
      <c r="AV1432" s="13" t="s">
        <v>80</v>
      </c>
      <c r="AW1432" s="13" t="s">
        <v>34</v>
      </c>
      <c r="AX1432" s="13" t="s">
        <v>73</v>
      </c>
      <c r="AY1432" s="217" t="s">
        <v>163</v>
      </c>
    </row>
    <row r="1433" spans="1:65" s="14" customFormat="1" ht="11.25">
      <c r="B1433" s="218"/>
      <c r="C1433" s="219"/>
      <c r="D1433" s="209" t="s">
        <v>173</v>
      </c>
      <c r="E1433" s="220" t="s">
        <v>20</v>
      </c>
      <c r="F1433" s="221" t="s">
        <v>1703</v>
      </c>
      <c r="G1433" s="219"/>
      <c r="H1433" s="222">
        <v>9.18</v>
      </c>
      <c r="I1433" s="223"/>
      <c r="J1433" s="219"/>
      <c r="K1433" s="219"/>
      <c r="L1433" s="224"/>
      <c r="M1433" s="225"/>
      <c r="N1433" s="226"/>
      <c r="O1433" s="226"/>
      <c r="P1433" s="226"/>
      <c r="Q1433" s="226"/>
      <c r="R1433" s="226"/>
      <c r="S1433" s="226"/>
      <c r="T1433" s="227"/>
      <c r="AT1433" s="228" t="s">
        <v>173</v>
      </c>
      <c r="AU1433" s="228" t="s">
        <v>82</v>
      </c>
      <c r="AV1433" s="14" t="s">
        <v>82</v>
      </c>
      <c r="AW1433" s="14" t="s">
        <v>34</v>
      </c>
      <c r="AX1433" s="14" t="s">
        <v>73</v>
      </c>
      <c r="AY1433" s="228" t="s">
        <v>163</v>
      </c>
    </row>
    <row r="1434" spans="1:65" s="14" customFormat="1" ht="11.25">
      <c r="B1434" s="218"/>
      <c r="C1434" s="219"/>
      <c r="D1434" s="209" t="s">
        <v>173</v>
      </c>
      <c r="E1434" s="220" t="s">
        <v>20</v>
      </c>
      <c r="F1434" s="221" t="s">
        <v>406</v>
      </c>
      <c r="G1434" s="219"/>
      <c r="H1434" s="222">
        <v>-1.1819999999999999</v>
      </c>
      <c r="I1434" s="223"/>
      <c r="J1434" s="219"/>
      <c r="K1434" s="219"/>
      <c r="L1434" s="224"/>
      <c r="M1434" s="225"/>
      <c r="N1434" s="226"/>
      <c r="O1434" s="226"/>
      <c r="P1434" s="226"/>
      <c r="Q1434" s="226"/>
      <c r="R1434" s="226"/>
      <c r="S1434" s="226"/>
      <c r="T1434" s="227"/>
      <c r="AT1434" s="228" t="s">
        <v>173</v>
      </c>
      <c r="AU1434" s="228" t="s">
        <v>82</v>
      </c>
      <c r="AV1434" s="14" t="s">
        <v>82</v>
      </c>
      <c r="AW1434" s="14" t="s">
        <v>34</v>
      </c>
      <c r="AX1434" s="14" t="s">
        <v>73</v>
      </c>
      <c r="AY1434" s="228" t="s">
        <v>163</v>
      </c>
    </row>
    <row r="1435" spans="1:65" s="13" customFormat="1" ht="11.25">
      <c r="B1435" s="207"/>
      <c r="C1435" s="208"/>
      <c r="D1435" s="209" t="s">
        <v>173</v>
      </c>
      <c r="E1435" s="210" t="s">
        <v>20</v>
      </c>
      <c r="F1435" s="211" t="s">
        <v>532</v>
      </c>
      <c r="G1435" s="208"/>
      <c r="H1435" s="210" t="s">
        <v>20</v>
      </c>
      <c r="I1435" s="212"/>
      <c r="J1435" s="208"/>
      <c r="K1435" s="208"/>
      <c r="L1435" s="213"/>
      <c r="M1435" s="214"/>
      <c r="N1435" s="215"/>
      <c r="O1435" s="215"/>
      <c r="P1435" s="215"/>
      <c r="Q1435" s="215"/>
      <c r="R1435" s="215"/>
      <c r="S1435" s="215"/>
      <c r="T1435" s="216"/>
      <c r="AT1435" s="217" t="s">
        <v>173</v>
      </c>
      <c r="AU1435" s="217" t="s">
        <v>82</v>
      </c>
      <c r="AV1435" s="13" t="s">
        <v>80</v>
      </c>
      <c r="AW1435" s="13" t="s">
        <v>34</v>
      </c>
      <c r="AX1435" s="13" t="s">
        <v>73</v>
      </c>
      <c r="AY1435" s="217" t="s">
        <v>163</v>
      </c>
    </row>
    <row r="1436" spans="1:65" s="14" customFormat="1" ht="11.25">
      <c r="B1436" s="218"/>
      <c r="C1436" s="219"/>
      <c r="D1436" s="209" t="s">
        <v>173</v>
      </c>
      <c r="E1436" s="220" t="s">
        <v>20</v>
      </c>
      <c r="F1436" s="221" t="s">
        <v>1704</v>
      </c>
      <c r="G1436" s="219"/>
      <c r="H1436" s="222">
        <v>26.856000000000002</v>
      </c>
      <c r="I1436" s="223"/>
      <c r="J1436" s="219"/>
      <c r="K1436" s="219"/>
      <c r="L1436" s="224"/>
      <c r="M1436" s="225"/>
      <c r="N1436" s="226"/>
      <c r="O1436" s="226"/>
      <c r="P1436" s="226"/>
      <c r="Q1436" s="226"/>
      <c r="R1436" s="226"/>
      <c r="S1436" s="226"/>
      <c r="T1436" s="227"/>
      <c r="AT1436" s="228" t="s">
        <v>173</v>
      </c>
      <c r="AU1436" s="228" t="s">
        <v>82</v>
      </c>
      <c r="AV1436" s="14" t="s">
        <v>82</v>
      </c>
      <c r="AW1436" s="14" t="s">
        <v>34</v>
      </c>
      <c r="AX1436" s="14" t="s">
        <v>73</v>
      </c>
      <c r="AY1436" s="228" t="s">
        <v>163</v>
      </c>
    </row>
    <row r="1437" spans="1:65" s="14" customFormat="1" ht="11.25">
      <c r="B1437" s="218"/>
      <c r="C1437" s="219"/>
      <c r="D1437" s="209" t="s">
        <v>173</v>
      </c>
      <c r="E1437" s="220" t="s">
        <v>20</v>
      </c>
      <c r="F1437" s="221" t="s">
        <v>262</v>
      </c>
      <c r="G1437" s="219"/>
      <c r="H1437" s="222">
        <v>-1.47</v>
      </c>
      <c r="I1437" s="223"/>
      <c r="J1437" s="219"/>
      <c r="K1437" s="219"/>
      <c r="L1437" s="224"/>
      <c r="M1437" s="225"/>
      <c r="N1437" s="226"/>
      <c r="O1437" s="226"/>
      <c r="P1437" s="226"/>
      <c r="Q1437" s="226"/>
      <c r="R1437" s="226"/>
      <c r="S1437" s="226"/>
      <c r="T1437" s="227"/>
      <c r="AT1437" s="228" t="s">
        <v>173</v>
      </c>
      <c r="AU1437" s="228" t="s">
        <v>82</v>
      </c>
      <c r="AV1437" s="14" t="s">
        <v>82</v>
      </c>
      <c r="AW1437" s="14" t="s">
        <v>34</v>
      </c>
      <c r="AX1437" s="14" t="s">
        <v>73</v>
      </c>
      <c r="AY1437" s="228" t="s">
        <v>163</v>
      </c>
    </row>
    <row r="1438" spans="1:65" s="14" customFormat="1" ht="11.25">
      <c r="B1438" s="218"/>
      <c r="C1438" s="219"/>
      <c r="D1438" s="209" t="s">
        <v>173</v>
      </c>
      <c r="E1438" s="220" t="s">
        <v>20</v>
      </c>
      <c r="F1438" s="221" t="s">
        <v>1705</v>
      </c>
      <c r="G1438" s="219"/>
      <c r="H1438" s="222">
        <v>18.234000000000002</v>
      </c>
      <c r="I1438" s="223"/>
      <c r="J1438" s="219"/>
      <c r="K1438" s="219"/>
      <c r="L1438" s="224"/>
      <c r="M1438" s="225"/>
      <c r="N1438" s="226"/>
      <c r="O1438" s="226"/>
      <c r="P1438" s="226"/>
      <c r="Q1438" s="226"/>
      <c r="R1438" s="226"/>
      <c r="S1438" s="226"/>
      <c r="T1438" s="227"/>
      <c r="AT1438" s="228" t="s">
        <v>173</v>
      </c>
      <c r="AU1438" s="228" t="s">
        <v>82</v>
      </c>
      <c r="AV1438" s="14" t="s">
        <v>82</v>
      </c>
      <c r="AW1438" s="14" t="s">
        <v>34</v>
      </c>
      <c r="AX1438" s="14" t="s">
        <v>73</v>
      </c>
      <c r="AY1438" s="228" t="s">
        <v>163</v>
      </c>
    </row>
    <row r="1439" spans="1:65" s="15" customFormat="1" ht="11.25">
      <c r="B1439" s="229"/>
      <c r="C1439" s="230"/>
      <c r="D1439" s="209" t="s">
        <v>173</v>
      </c>
      <c r="E1439" s="231" t="s">
        <v>20</v>
      </c>
      <c r="F1439" s="232" t="s">
        <v>178</v>
      </c>
      <c r="G1439" s="230"/>
      <c r="H1439" s="233">
        <v>51.618000000000002</v>
      </c>
      <c r="I1439" s="234"/>
      <c r="J1439" s="230"/>
      <c r="K1439" s="230"/>
      <c r="L1439" s="235"/>
      <c r="M1439" s="236"/>
      <c r="N1439" s="237"/>
      <c r="O1439" s="237"/>
      <c r="P1439" s="237"/>
      <c r="Q1439" s="237"/>
      <c r="R1439" s="237"/>
      <c r="S1439" s="237"/>
      <c r="T1439" s="238"/>
      <c r="AT1439" s="239" t="s">
        <v>173</v>
      </c>
      <c r="AU1439" s="239" t="s">
        <v>82</v>
      </c>
      <c r="AV1439" s="15" t="s">
        <v>171</v>
      </c>
      <c r="AW1439" s="15" t="s">
        <v>34</v>
      </c>
      <c r="AX1439" s="15" t="s">
        <v>80</v>
      </c>
      <c r="AY1439" s="239" t="s">
        <v>163</v>
      </c>
    </row>
    <row r="1440" spans="1:65" s="2" customFormat="1" ht="36.75" customHeight="1">
      <c r="A1440" s="36"/>
      <c r="B1440" s="37"/>
      <c r="C1440" s="194" t="s">
        <v>1706</v>
      </c>
      <c r="D1440" s="194" t="s">
        <v>166</v>
      </c>
      <c r="E1440" s="195" t="s">
        <v>1707</v>
      </c>
      <c r="F1440" s="196" t="s">
        <v>1708</v>
      </c>
      <c r="G1440" s="197" t="s">
        <v>185</v>
      </c>
      <c r="H1440" s="198">
        <v>118.816</v>
      </c>
      <c r="I1440" s="199"/>
      <c r="J1440" s="200">
        <f>ROUND(I1440*H1440,2)</f>
        <v>0</v>
      </c>
      <c r="K1440" s="196" t="s">
        <v>170</v>
      </c>
      <c r="L1440" s="41"/>
      <c r="M1440" s="201" t="s">
        <v>20</v>
      </c>
      <c r="N1440" s="202" t="s">
        <v>44</v>
      </c>
      <c r="O1440" s="66"/>
      <c r="P1440" s="203">
        <f>O1440*H1440</f>
        <v>0</v>
      </c>
      <c r="Q1440" s="203">
        <v>4.9500000000000004E-3</v>
      </c>
      <c r="R1440" s="203">
        <f>Q1440*H1440</f>
        <v>0.58813920000000008</v>
      </c>
      <c r="S1440" s="203">
        <v>0</v>
      </c>
      <c r="T1440" s="204">
        <f>S1440*H1440</f>
        <v>0</v>
      </c>
      <c r="U1440" s="36"/>
      <c r="V1440" s="36"/>
      <c r="W1440" s="36"/>
      <c r="X1440" s="36"/>
      <c r="Y1440" s="36"/>
      <c r="Z1440" s="36"/>
      <c r="AA1440" s="36"/>
      <c r="AB1440" s="36"/>
      <c r="AC1440" s="36"/>
      <c r="AD1440" s="36"/>
      <c r="AE1440" s="36"/>
      <c r="AR1440" s="205" t="s">
        <v>275</v>
      </c>
      <c r="AT1440" s="205" t="s">
        <v>166</v>
      </c>
      <c r="AU1440" s="205" t="s">
        <v>82</v>
      </c>
      <c r="AY1440" s="19" t="s">
        <v>163</v>
      </c>
      <c r="BE1440" s="206">
        <f>IF(N1440="základní",J1440,0)</f>
        <v>0</v>
      </c>
      <c r="BF1440" s="206">
        <f>IF(N1440="snížená",J1440,0)</f>
        <v>0</v>
      </c>
      <c r="BG1440" s="206">
        <f>IF(N1440="zákl. přenesená",J1440,0)</f>
        <v>0</v>
      </c>
      <c r="BH1440" s="206">
        <f>IF(N1440="sníž. přenesená",J1440,0)</f>
        <v>0</v>
      </c>
      <c r="BI1440" s="206">
        <f>IF(N1440="nulová",J1440,0)</f>
        <v>0</v>
      </c>
      <c r="BJ1440" s="19" t="s">
        <v>80</v>
      </c>
      <c r="BK1440" s="206">
        <f>ROUND(I1440*H1440,2)</f>
        <v>0</v>
      </c>
      <c r="BL1440" s="19" t="s">
        <v>275</v>
      </c>
      <c r="BM1440" s="205" t="s">
        <v>1709</v>
      </c>
    </row>
    <row r="1441" spans="1:65" s="2" customFormat="1" ht="29.25">
      <c r="A1441" s="36"/>
      <c r="B1441" s="37"/>
      <c r="C1441" s="38"/>
      <c r="D1441" s="209" t="s">
        <v>187</v>
      </c>
      <c r="E1441" s="38"/>
      <c r="F1441" s="240" t="s">
        <v>1710</v>
      </c>
      <c r="G1441" s="38"/>
      <c r="H1441" s="38"/>
      <c r="I1441" s="117"/>
      <c r="J1441" s="38"/>
      <c r="K1441" s="38"/>
      <c r="L1441" s="41"/>
      <c r="M1441" s="241"/>
      <c r="N1441" s="242"/>
      <c r="O1441" s="66"/>
      <c r="P1441" s="66"/>
      <c r="Q1441" s="66"/>
      <c r="R1441" s="66"/>
      <c r="S1441" s="66"/>
      <c r="T1441" s="67"/>
      <c r="U1441" s="36"/>
      <c r="V1441" s="36"/>
      <c r="W1441" s="36"/>
      <c r="X1441" s="36"/>
      <c r="Y1441" s="36"/>
      <c r="Z1441" s="36"/>
      <c r="AA1441" s="36"/>
      <c r="AB1441" s="36"/>
      <c r="AC1441" s="36"/>
      <c r="AD1441" s="36"/>
      <c r="AE1441" s="36"/>
      <c r="AT1441" s="19" t="s">
        <v>187</v>
      </c>
      <c r="AU1441" s="19" t="s">
        <v>82</v>
      </c>
    </row>
    <row r="1442" spans="1:65" s="13" customFormat="1" ht="11.25">
      <c r="B1442" s="207"/>
      <c r="C1442" s="208"/>
      <c r="D1442" s="209" t="s">
        <v>173</v>
      </c>
      <c r="E1442" s="210" t="s">
        <v>20</v>
      </c>
      <c r="F1442" s="211" t="s">
        <v>252</v>
      </c>
      <c r="G1442" s="208"/>
      <c r="H1442" s="210" t="s">
        <v>20</v>
      </c>
      <c r="I1442" s="212"/>
      <c r="J1442" s="208"/>
      <c r="K1442" s="208"/>
      <c r="L1442" s="213"/>
      <c r="M1442" s="214"/>
      <c r="N1442" s="215"/>
      <c r="O1442" s="215"/>
      <c r="P1442" s="215"/>
      <c r="Q1442" s="215"/>
      <c r="R1442" s="215"/>
      <c r="S1442" s="215"/>
      <c r="T1442" s="216"/>
      <c r="AT1442" s="217" t="s">
        <v>173</v>
      </c>
      <c r="AU1442" s="217" t="s">
        <v>82</v>
      </c>
      <c r="AV1442" s="13" t="s">
        <v>80</v>
      </c>
      <c r="AW1442" s="13" t="s">
        <v>34</v>
      </c>
      <c r="AX1442" s="13" t="s">
        <v>73</v>
      </c>
      <c r="AY1442" s="217" t="s">
        <v>163</v>
      </c>
    </row>
    <row r="1443" spans="1:65" s="14" customFormat="1" ht="11.25">
      <c r="B1443" s="218"/>
      <c r="C1443" s="219"/>
      <c r="D1443" s="209" t="s">
        <v>173</v>
      </c>
      <c r="E1443" s="220" t="s">
        <v>20</v>
      </c>
      <c r="F1443" s="221" t="s">
        <v>1703</v>
      </c>
      <c r="G1443" s="219"/>
      <c r="H1443" s="222">
        <v>9.18</v>
      </c>
      <c r="I1443" s="223"/>
      <c r="J1443" s="219"/>
      <c r="K1443" s="219"/>
      <c r="L1443" s="224"/>
      <c r="M1443" s="225"/>
      <c r="N1443" s="226"/>
      <c r="O1443" s="226"/>
      <c r="P1443" s="226"/>
      <c r="Q1443" s="226"/>
      <c r="R1443" s="226"/>
      <c r="S1443" s="226"/>
      <c r="T1443" s="227"/>
      <c r="AT1443" s="228" t="s">
        <v>173</v>
      </c>
      <c r="AU1443" s="228" t="s">
        <v>82</v>
      </c>
      <c r="AV1443" s="14" t="s">
        <v>82</v>
      </c>
      <c r="AW1443" s="14" t="s">
        <v>34</v>
      </c>
      <c r="AX1443" s="14" t="s">
        <v>73</v>
      </c>
      <c r="AY1443" s="228" t="s">
        <v>163</v>
      </c>
    </row>
    <row r="1444" spans="1:65" s="14" customFormat="1" ht="11.25">
      <c r="B1444" s="218"/>
      <c r="C1444" s="219"/>
      <c r="D1444" s="209" t="s">
        <v>173</v>
      </c>
      <c r="E1444" s="220" t="s">
        <v>20</v>
      </c>
      <c r="F1444" s="221" t="s">
        <v>406</v>
      </c>
      <c r="G1444" s="219"/>
      <c r="H1444" s="222">
        <v>-1.1819999999999999</v>
      </c>
      <c r="I1444" s="223"/>
      <c r="J1444" s="219"/>
      <c r="K1444" s="219"/>
      <c r="L1444" s="224"/>
      <c r="M1444" s="225"/>
      <c r="N1444" s="226"/>
      <c r="O1444" s="226"/>
      <c r="P1444" s="226"/>
      <c r="Q1444" s="226"/>
      <c r="R1444" s="226"/>
      <c r="S1444" s="226"/>
      <c r="T1444" s="227"/>
      <c r="AT1444" s="228" t="s">
        <v>173</v>
      </c>
      <c r="AU1444" s="228" t="s">
        <v>82</v>
      </c>
      <c r="AV1444" s="14" t="s">
        <v>82</v>
      </c>
      <c r="AW1444" s="14" t="s">
        <v>34</v>
      </c>
      <c r="AX1444" s="14" t="s">
        <v>73</v>
      </c>
      <c r="AY1444" s="228" t="s">
        <v>163</v>
      </c>
    </row>
    <row r="1445" spans="1:65" s="13" customFormat="1" ht="11.25">
      <c r="B1445" s="207"/>
      <c r="C1445" s="208"/>
      <c r="D1445" s="209" t="s">
        <v>173</v>
      </c>
      <c r="E1445" s="210" t="s">
        <v>20</v>
      </c>
      <c r="F1445" s="211" t="s">
        <v>532</v>
      </c>
      <c r="G1445" s="208"/>
      <c r="H1445" s="210" t="s">
        <v>20</v>
      </c>
      <c r="I1445" s="212"/>
      <c r="J1445" s="208"/>
      <c r="K1445" s="208"/>
      <c r="L1445" s="213"/>
      <c r="M1445" s="214"/>
      <c r="N1445" s="215"/>
      <c r="O1445" s="215"/>
      <c r="P1445" s="215"/>
      <c r="Q1445" s="215"/>
      <c r="R1445" s="215"/>
      <c r="S1445" s="215"/>
      <c r="T1445" s="216"/>
      <c r="AT1445" s="217" t="s">
        <v>173</v>
      </c>
      <c r="AU1445" s="217" t="s">
        <v>82</v>
      </c>
      <c r="AV1445" s="13" t="s">
        <v>80</v>
      </c>
      <c r="AW1445" s="13" t="s">
        <v>34</v>
      </c>
      <c r="AX1445" s="13" t="s">
        <v>73</v>
      </c>
      <c r="AY1445" s="217" t="s">
        <v>163</v>
      </c>
    </row>
    <row r="1446" spans="1:65" s="14" customFormat="1" ht="11.25">
      <c r="B1446" s="218"/>
      <c r="C1446" s="219"/>
      <c r="D1446" s="209" t="s">
        <v>173</v>
      </c>
      <c r="E1446" s="220" t="s">
        <v>20</v>
      </c>
      <c r="F1446" s="221" t="s">
        <v>1711</v>
      </c>
      <c r="G1446" s="219"/>
      <c r="H1446" s="222">
        <v>43.764000000000003</v>
      </c>
      <c r="I1446" s="223"/>
      <c r="J1446" s="219"/>
      <c r="K1446" s="219"/>
      <c r="L1446" s="224"/>
      <c r="M1446" s="225"/>
      <c r="N1446" s="226"/>
      <c r="O1446" s="226"/>
      <c r="P1446" s="226"/>
      <c r="Q1446" s="226"/>
      <c r="R1446" s="226"/>
      <c r="S1446" s="226"/>
      <c r="T1446" s="227"/>
      <c r="AT1446" s="228" t="s">
        <v>173</v>
      </c>
      <c r="AU1446" s="228" t="s">
        <v>82</v>
      </c>
      <c r="AV1446" s="14" t="s">
        <v>82</v>
      </c>
      <c r="AW1446" s="14" t="s">
        <v>34</v>
      </c>
      <c r="AX1446" s="14" t="s">
        <v>73</v>
      </c>
      <c r="AY1446" s="228" t="s">
        <v>163</v>
      </c>
    </row>
    <row r="1447" spans="1:65" s="14" customFormat="1" ht="11.25">
      <c r="B1447" s="218"/>
      <c r="C1447" s="219"/>
      <c r="D1447" s="209" t="s">
        <v>173</v>
      </c>
      <c r="E1447" s="220" t="s">
        <v>20</v>
      </c>
      <c r="F1447" s="221" t="s">
        <v>1712</v>
      </c>
      <c r="G1447" s="219"/>
      <c r="H1447" s="222">
        <v>20.544</v>
      </c>
      <c r="I1447" s="223"/>
      <c r="J1447" s="219"/>
      <c r="K1447" s="219"/>
      <c r="L1447" s="224"/>
      <c r="M1447" s="225"/>
      <c r="N1447" s="226"/>
      <c r="O1447" s="226"/>
      <c r="P1447" s="226"/>
      <c r="Q1447" s="226"/>
      <c r="R1447" s="226"/>
      <c r="S1447" s="226"/>
      <c r="T1447" s="227"/>
      <c r="AT1447" s="228" t="s">
        <v>173</v>
      </c>
      <c r="AU1447" s="228" t="s">
        <v>82</v>
      </c>
      <c r="AV1447" s="14" t="s">
        <v>82</v>
      </c>
      <c r="AW1447" s="14" t="s">
        <v>34</v>
      </c>
      <c r="AX1447" s="14" t="s">
        <v>73</v>
      </c>
      <c r="AY1447" s="228" t="s">
        <v>163</v>
      </c>
    </row>
    <row r="1448" spans="1:65" s="14" customFormat="1" ht="11.25">
      <c r="B1448" s="218"/>
      <c r="C1448" s="219"/>
      <c r="D1448" s="209" t="s">
        <v>173</v>
      </c>
      <c r="E1448" s="220" t="s">
        <v>20</v>
      </c>
      <c r="F1448" s="221" t="s">
        <v>1713</v>
      </c>
      <c r="G1448" s="219"/>
      <c r="H1448" s="222">
        <v>2.8079999999999998</v>
      </c>
      <c r="I1448" s="223"/>
      <c r="J1448" s="219"/>
      <c r="K1448" s="219"/>
      <c r="L1448" s="224"/>
      <c r="M1448" s="225"/>
      <c r="N1448" s="226"/>
      <c r="O1448" s="226"/>
      <c r="P1448" s="226"/>
      <c r="Q1448" s="226"/>
      <c r="R1448" s="226"/>
      <c r="S1448" s="226"/>
      <c r="T1448" s="227"/>
      <c r="AT1448" s="228" t="s">
        <v>173</v>
      </c>
      <c r="AU1448" s="228" t="s">
        <v>82</v>
      </c>
      <c r="AV1448" s="14" t="s">
        <v>82</v>
      </c>
      <c r="AW1448" s="14" t="s">
        <v>34</v>
      </c>
      <c r="AX1448" s="14" t="s">
        <v>73</v>
      </c>
      <c r="AY1448" s="228" t="s">
        <v>163</v>
      </c>
    </row>
    <row r="1449" spans="1:65" s="14" customFormat="1" ht="11.25">
      <c r="B1449" s="218"/>
      <c r="C1449" s="219"/>
      <c r="D1449" s="209" t="s">
        <v>173</v>
      </c>
      <c r="E1449" s="220" t="s">
        <v>20</v>
      </c>
      <c r="F1449" s="221" t="s">
        <v>1714</v>
      </c>
      <c r="G1449" s="219"/>
      <c r="H1449" s="222">
        <v>29.472000000000001</v>
      </c>
      <c r="I1449" s="223"/>
      <c r="J1449" s="219"/>
      <c r="K1449" s="219"/>
      <c r="L1449" s="224"/>
      <c r="M1449" s="225"/>
      <c r="N1449" s="226"/>
      <c r="O1449" s="226"/>
      <c r="P1449" s="226"/>
      <c r="Q1449" s="226"/>
      <c r="R1449" s="226"/>
      <c r="S1449" s="226"/>
      <c r="T1449" s="227"/>
      <c r="AT1449" s="228" t="s">
        <v>173</v>
      </c>
      <c r="AU1449" s="228" t="s">
        <v>82</v>
      </c>
      <c r="AV1449" s="14" t="s">
        <v>82</v>
      </c>
      <c r="AW1449" s="14" t="s">
        <v>34</v>
      </c>
      <c r="AX1449" s="14" t="s">
        <v>73</v>
      </c>
      <c r="AY1449" s="228" t="s">
        <v>163</v>
      </c>
    </row>
    <row r="1450" spans="1:65" s="14" customFormat="1" ht="11.25">
      <c r="B1450" s="218"/>
      <c r="C1450" s="219"/>
      <c r="D1450" s="209" t="s">
        <v>173</v>
      </c>
      <c r="E1450" s="220" t="s">
        <v>20</v>
      </c>
      <c r="F1450" s="221" t="s">
        <v>1715</v>
      </c>
      <c r="G1450" s="219"/>
      <c r="H1450" s="222">
        <v>30.96</v>
      </c>
      <c r="I1450" s="223"/>
      <c r="J1450" s="219"/>
      <c r="K1450" s="219"/>
      <c r="L1450" s="224"/>
      <c r="M1450" s="225"/>
      <c r="N1450" s="226"/>
      <c r="O1450" s="226"/>
      <c r="P1450" s="226"/>
      <c r="Q1450" s="226"/>
      <c r="R1450" s="226"/>
      <c r="S1450" s="226"/>
      <c r="T1450" s="227"/>
      <c r="AT1450" s="228" t="s">
        <v>173</v>
      </c>
      <c r="AU1450" s="228" t="s">
        <v>82</v>
      </c>
      <c r="AV1450" s="14" t="s">
        <v>82</v>
      </c>
      <c r="AW1450" s="14" t="s">
        <v>34</v>
      </c>
      <c r="AX1450" s="14" t="s">
        <v>73</v>
      </c>
      <c r="AY1450" s="228" t="s">
        <v>163</v>
      </c>
    </row>
    <row r="1451" spans="1:65" s="14" customFormat="1" ht="11.25">
      <c r="B1451" s="218"/>
      <c r="C1451" s="219"/>
      <c r="D1451" s="209" t="s">
        <v>173</v>
      </c>
      <c r="E1451" s="220" t="s">
        <v>20</v>
      </c>
      <c r="F1451" s="221" t="s">
        <v>1716</v>
      </c>
      <c r="G1451" s="219"/>
      <c r="H1451" s="222">
        <v>-2.94</v>
      </c>
      <c r="I1451" s="223"/>
      <c r="J1451" s="219"/>
      <c r="K1451" s="219"/>
      <c r="L1451" s="224"/>
      <c r="M1451" s="225"/>
      <c r="N1451" s="226"/>
      <c r="O1451" s="226"/>
      <c r="P1451" s="226"/>
      <c r="Q1451" s="226"/>
      <c r="R1451" s="226"/>
      <c r="S1451" s="226"/>
      <c r="T1451" s="227"/>
      <c r="AT1451" s="228" t="s">
        <v>173</v>
      </c>
      <c r="AU1451" s="228" t="s">
        <v>82</v>
      </c>
      <c r="AV1451" s="14" t="s">
        <v>82</v>
      </c>
      <c r="AW1451" s="14" t="s">
        <v>34</v>
      </c>
      <c r="AX1451" s="14" t="s">
        <v>73</v>
      </c>
      <c r="AY1451" s="228" t="s">
        <v>163</v>
      </c>
    </row>
    <row r="1452" spans="1:65" s="14" customFormat="1" ht="11.25">
      <c r="B1452" s="218"/>
      <c r="C1452" s="219"/>
      <c r="D1452" s="209" t="s">
        <v>173</v>
      </c>
      <c r="E1452" s="220" t="s">
        <v>20</v>
      </c>
      <c r="F1452" s="221" t="s">
        <v>1717</v>
      </c>
      <c r="G1452" s="219"/>
      <c r="H1452" s="222">
        <v>-13.79</v>
      </c>
      <c r="I1452" s="223"/>
      <c r="J1452" s="219"/>
      <c r="K1452" s="219"/>
      <c r="L1452" s="224"/>
      <c r="M1452" s="225"/>
      <c r="N1452" s="226"/>
      <c r="O1452" s="226"/>
      <c r="P1452" s="226"/>
      <c r="Q1452" s="226"/>
      <c r="R1452" s="226"/>
      <c r="S1452" s="226"/>
      <c r="T1452" s="227"/>
      <c r="AT1452" s="228" t="s">
        <v>173</v>
      </c>
      <c r="AU1452" s="228" t="s">
        <v>82</v>
      </c>
      <c r="AV1452" s="14" t="s">
        <v>82</v>
      </c>
      <c r="AW1452" s="14" t="s">
        <v>34</v>
      </c>
      <c r="AX1452" s="14" t="s">
        <v>73</v>
      </c>
      <c r="AY1452" s="228" t="s">
        <v>163</v>
      </c>
    </row>
    <row r="1453" spans="1:65" s="15" customFormat="1" ht="11.25">
      <c r="B1453" s="229"/>
      <c r="C1453" s="230"/>
      <c r="D1453" s="209" t="s">
        <v>173</v>
      </c>
      <c r="E1453" s="231" t="s">
        <v>20</v>
      </c>
      <c r="F1453" s="232" t="s">
        <v>178</v>
      </c>
      <c r="G1453" s="230"/>
      <c r="H1453" s="233">
        <v>118.81600000000003</v>
      </c>
      <c r="I1453" s="234"/>
      <c r="J1453" s="230"/>
      <c r="K1453" s="230"/>
      <c r="L1453" s="235"/>
      <c r="M1453" s="236"/>
      <c r="N1453" s="237"/>
      <c r="O1453" s="237"/>
      <c r="P1453" s="237"/>
      <c r="Q1453" s="237"/>
      <c r="R1453" s="237"/>
      <c r="S1453" s="237"/>
      <c r="T1453" s="238"/>
      <c r="AT1453" s="239" t="s">
        <v>173</v>
      </c>
      <c r="AU1453" s="239" t="s">
        <v>82</v>
      </c>
      <c r="AV1453" s="15" t="s">
        <v>171</v>
      </c>
      <c r="AW1453" s="15" t="s">
        <v>34</v>
      </c>
      <c r="AX1453" s="15" t="s">
        <v>80</v>
      </c>
      <c r="AY1453" s="239" t="s">
        <v>163</v>
      </c>
    </row>
    <row r="1454" spans="1:65" s="2" customFormat="1" ht="14.45" customHeight="1">
      <c r="A1454" s="36"/>
      <c r="B1454" s="37"/>
      <c r="C1454" s="243" t="s">
        <v>1718</v>
      </c>
      <c r="D1454" s="243" t="s">
        <v>214</v>
      </c>
      <c r="E1454" s="244" t="s">
        <v>1719</v>
      </c>
      <c r="F1454" s="245" t="s">
        <v>1720</v>
      </c>
      <c r="G1454" s="246" t="s">
        <v>185</v>
      </c>
      <c r="H1454" s="247">
        <v>130.69800000000001</v>
      </c>
      <c r="I1454" s="248"/>
      <c r="J1454" s="249">
        <f>ROUND(I1454*H1454,2)</f>
        <v>0</v>
      </c>
      <c r="K1454" s="245" t="s">
        <v>170</v>
      </c>
      <c r="L1454" s="250"/>
      <c r="M1454" s="251" t="s">
        <v>20</v>
      </c>
      <c r="N1454" s="252" t="s">
        <v>44</v>
      </c>
      <c r="O1454" s="66"/>
      <c r="P1454" s="203">
        <f>O1454*H1454</f>
        <v>0</v>
      </c>
      <c r="Q1454" s="203">
        <v>9.7999999999999997E-3</v>
      </c>
      <c r="R1454" s="203">
        <f>Q1454*H1454</f>
        <v>1.2808404</v>
      </c>
      <c r="S1454" s="203">
        <v>0</v>
      </c>
      <c r="T1454" s="204">
        <f>S1454*H1454</f>
        <v>0</v>
      </c>
      <c r="U1454" s="36"/>
      <c r="V1454" s="36"/>
      <c r="W1454" s="36"/>
      <c r="X1454" s="36"/>
      <c r="Y1454" s="36"/>
      <c r="Z1454" s="36"/>
      <c r="AA1454" s="36"/>
      <c r="AB1454" s="36"/>
      <c r="AC1454" s="36"/>
      <c r="AD1454" s="36"/>
      <c r="AE1454" s="36"/>
      <c r="AR1454" s="205" t="s">
        <v>373</v>
      </c>
      <c r="AT1454" s="205" t="s">
        <v>214</v>
      </c>
      <c r="AU1454" s="205" t="s">
        <v>82</v>
      </c>
      <c r="AY1454" s="19" t="s">
        <v>163</v>
      </c>
      <c r="BE1454" s="206">
        <f>IF(N1454="základní",J1454,0)</f>
        <v>0</v>
      </c>
      <c r="BF1454" s="206">
        <f>IF(N1454="snížená",J1454,0)</f>
        <v>0</v>
      </c>
      <c r="BG1454" s="206">
        <f>IF(N1454="zákl. přenesená",J1454,0)</f>
        <v>0</v>
      </c>
      <c r="BH1454" s="206">
        <f>IF(N1454="sníž. přenesená",J1454,0)</f>
        <v>0</v>
      </c>
      <c r="BI1454" s="206">
        <f>IF(N1454="nulová",J1454,0)</f>
        <v>0</v>
      </c>
      <c r="BJ1454" s="19" t="s">
        <v>80</v>
      </c>
      <c r="BK1454" s="206">
        <f>ROUND(I1454*H1454,2)</f>
        <v>0</v>
      </c>
      <c r="BL1454" s="19" t="s">
        <v>275</v>
      </c>
      <c r="BM1454" s="205" t="s">
        <v>1721</v>
      </c>
    </row>
    <row r="1455" spans="1:65" s="14" customFormat="1" ht="11.25">
      <c r="B1455" s="218"/>
      <c r="C1455" s="219"/>
      <c r="D1455" s="209" t="s">
        <v>173</v>
      </c>
      <c r="E1455" s="219"/>
      <c r="F1455" s="221" t="s">
        <v>1722</v>
      </c>
      <c r="G1455" s="219"/>
      <c r="H1455" s="222">
        <v>130.69800000000001</v>
      </c>
      <c r="I1455" s="223"/>
      <c r="J1455" s="219"/>
      <c r="K1455" s="219"/>
      <c r="L1455" s="224"/>
      <c r="M1455" s="225"/>
      <c r="N1455" s="226"/>
      <c r="O1455" s="226"/>
      <c r="P1455" s="226"/>
      <c r="Q1455" s="226"/>
      <c r="R1455" s="226"/>
      <c r="S1455" s="226"/>
      <c r="T1455" s="227"/>
      <c r="AT1455" s="228" t="s">
        <v>173</v>
      </c>
      <c r="AU1455" s="228" t="s">
        <v>82</v>
      </c>
      <c r="AV1455" s="14" t="s">
        <v>82</v>
      </c>
      <c r="AW1455" s="14" t="s">
        <v>4</v>
      </c>
      <c r="AX1455" s="14" t="s">
        <v>80</v>
      </c>
      <c r="AY1455" s="228" t="s">
        <v>163</v>
      </c>
    </row>
    <row r="1456" spans="1:65" s="2" customFormat="1" ht="24.75" customHeight="1">
      <c r="A1456" s="36"/>
      <c r="B1456" s="37"/>
      <c r="C1456" s="194" t="s">
        <v>1723</v>
      </c>
      <c r="D1456" s="194" t="s">
        <v>166</v>
      </c>
      <c r="E1456" s="195" t="s">
        <v>1724</v>
      </c>
      <c r="F1456" s="196" t="s">
        <v>1725</v>
      </c>
      <c r="G1456" s="197" t="s">
        <v>185</v>
      </c>
      <c r="H1456" s="198">
        <v>118.816</v>
      </c>
      <c r="I1456" s="199"/>
      <c r="J1456" s="200">
        <f>ROUND(I1456*H1456,2)</f>
        <v>0</v>
      </c>
      <c r="K1456" s="196" t="s">
        <v>20</v>
      </c>
      <c r="L1456" s="41"/>
      <c r="M1456" s="201" t="s">
        <v>20</v>
      </c>
      <c r="N1456" s="202" t="s">
        <v>44</v>
      </c>
      <c r="O1456" s="66"/>
      <c r="P1456" s="203">
        <f>O1456*H1456</f>
        <v>0</v>
      </c>
      <c r="Q1456" s="203">
        <v>0</v>
      </c>
      <c r="R1456" s="203">
        <f>Q1456*H1456</f>
        <v>0</v>
      </c>
      <c r="S1456" s="203">
        <v>0</v>
      </c>
      <c r="T1456" s="204">
        <f>S1456*H1456</f>
        <v>0</v>
      </c>
      <c r="U1456" s="36"/>
      <c r="V1456" s="36"/>
      <c r="W1456" s="36"/>
      <c r="X1456" s="36"/>
      <c r="Y1456" s="36"/>
      <c r="Z1456" s="36"/>
      <c r="AA1456" s="36"/>
      <c r="AB1456" s="36"/>
      <c r="AC1456" s="36"/>
      <c r="AD1456" s="36"/>
      <c r="AE1456" s="36"/>
      <c r="AR1456" s="205" t="s">
        <v>275</v>
      </c>
      <c r="AT1456" s="205" t="s">
        <v>166</v>
      </c>
      <c r="AU1456" s="205" t="s">
        <v>82</v>
      </c>
      <c r="AY1456" s="19" t="s">
        <v>163</v>
      </c>
      <c r="BE1456" s="206">
        <f>IF(N1456="základní",J1456,0)</f>
        <v>0</v>
      </c>
      <c r="BF1456" s="206">
        <f>IF(N1456="snížená",J1456,0)</f>
        <v>0</v>
      </c>
      <c r="BG1456" s="206">
        <f>IF(N1456="zákl. přenesená",J1456,0)</f>
        <v>0</v>
      </c>
      <c r="BH1456" s="206">
        <f>IF(N1456="sníž. přenesená",J1456,0)</f>
        <v>0</v>
      </c>
      <c r="BI1456" s="206">
        <f>IF(N1456="nulová",J1456,0)</f>
        <v>0</v>
      </c>
      <c r="BJ1456" s="19" t="s">
        <v>80</v>
      </c>
      <c r="BK1456" s="206">
        <f>ROUND(I1456*H1456,2)</f>
        <v>0</v>
      </c>
      <c r="BL1456" s="19" t="s">
        <v>275</v>
      </c>
      <c r="BM1456" s="205" t="s">
        <v>1726</v>
      </c>
    </row>
    <row r="1457" spans="1:65" s="2" customFormat="1" ht="34.5" customHeight="1">
      <c r="A1457" s="36"/>
      <c r="B1457" s="37"/>
      <c r="C1457" s="194" t="s">
        <v>1727</v>
      </c>
      <c r="D1457" s="194" t="s">
        <v>166</v>
      </c>
      <c r="E1457" s="195" t="s">
        <v>1728</v>
      </c>
      <c r="F1457" s="196" t="s">
        <v>1729</v>
      </c>
      <c r="G1457" s="197" t="s">
        <v>185</v>
      </c>
      <c r="H1457" s="198">
        <v>118.816</v>
      </c>
      <c r="I1457" s="199"/>
      <c r="J1457" s="200">
        <f>ROUND(I1457*H1457,2)</f>
        <v>0</v>
      </c>
      <c r="K1457" s="196" t="s">
        <v>170</v>
      </c>
      <c r="L1457" s="41"/>
      <c r="M1457" s="201" t="s">
        <v>20</v>
      </c>
      <c r="N1457" s="202" t="s">
        <v>44</v>
      </c>
      <c r="O1457" s="66"/>
      <c r="P1457" s="203">
        <f>O1457*H1457</f>
        <v>0</v>
      </c>
      <c r="Q1457" s="203">
        <v>0</v>
      </c>
      <c r="R1457" s="203">
        <f>Q1457*H1457</f>
        <v>0</v>
      </c>
      <c r="S1457" s="203">
        <v>0</v>
      </c>
      <c r="T1457" s="204">
        <f>S1457*H1457</f>
        <v>0</v>
      </c>
      <c r="U1457" s="36"/>
      <c r="V1457" s="36"/>
      <c r="W1457" s="36"/>
      <c r="X1457" s="36"/>
      <c r="Y1457" s="36"/>
      <c r="Z1457" s="36"/>
      <c r="AA1457" s="36"/>
      <c r="AB1457" s="36"/>
      <c r="AC1457" s="36"/>
      <c r="AD1457" s="36"/>
      <c r="AE1457" s="36"/>
      <c r="AR1457" s="205" t="s">
        <v>275</v>
      </c>
      <c r="AT1457" s="205" t="s">
        <v>166</v>
      </c>
      <c r="AU1457" s="205" t="s">
        <v>82</v>
      </c>
      <c r="AY1457" s="19" t="s">
        <v>163</v>
      </c>
      <c r="BE1457" s="206">
        <f>IF(N1457="základní",J1457,0)</f>
        <v>0</v>
      </c>
      <c r="BF1457" s="206">
        <f>IF(N1457="snížená",J1457,0)</f>
        <v>0</v>
      </c>
      <c r="BG1457" s="206">
        <f>IF(N1457="zákl. přenesená",J1457,0)</f>
        <v>0</v>
      </c>
      <c r="BH1457" s="206">
        <f>IF(N1457="sníž. přenesená",J1457,0)</f>
        <v>0</v>
      </c>
      <c r="BI1457" s="206">
        <f>IF(N1457="nulová",J1457,0)</f>
        <v>0</v>
      </c>
      <c r="BJ1457" s="19" t="s">
        <v>80</v>
      </c>
      <c r="BK1457" s="206">
        <f>ROUND(I1457*H1457,2)</f>
        <v>0</v>
      </c>
      <c r="BL1457" s="19" t="s">
        <v>275</v>
      </c>
      <c r="BM1457" s="205" t="s">
        <v>1730</v>
      </c>
    </row>
    <row r="1458" spans="1:65" s="2" customFormat="1" ht="29.25">
      <c r="A1458" s="36"/>
      <c r="B1458" s="37"/>
      <c r="C1458" s="38"/>
      <c r="D1458" s="209" t="s">
        <v>187</v>
      </c>
      <c r="E1458" s="38"/>
      <c r="F1458" s="240" t="s">
        <v>1710</v>
      </c>
      <c r="G1458" s="38"/>
      <c r="H1458" s="38"/>
      <c r="I1458" s="117"/>
      <c r="J1458" s="38"/>
      <c r="K1458" s="38"/>
      <c r="L1458" s="41"/>
      <c r="M1458" s="241"/>
      <c r="N1458" s="242"/>
      <c r="O1458" s="66"/>
      <c r="P1458" s="66"/>
      <c r="Q1458" s="66"/>
      <c r="R1458" s="66"/>
      <c r="S1458" s="66"/>
      <c r="T1458" s="67"/>
      <c r="U1458" s="36"/>
      <c r="V1458" s="36"/>
      <c r="W1458" s="36"/>
      <c r="X1458" s="36"/>
      <c r="Y1458" s="36"/>
      <c r="Z1458" s="36"/>
      <c r="AA1458" s="36"/>
      <c r="AB1458" s="36"/>
      <c r="AC1458" s="36"/>
      <c r="AD1458" s="36"/>
      <c r="AE1458" s="36"/>
      <c r="AT1458" s="19" t="s">
        <v>187</v>
      </c>
      <c r="AU1458" s="19" t="s">
        <v>82</v>
      </c>
    </row>
    <row r="1459" spans="1:65" s="2" customFormat="1" ht="14.45" customHeight="1">
      <c r="A1459" s="36"/>
      <c r="B1459" s="37"/>
      <c r="C1459" s="194" t="s">
        <v>1731</v>
      </c>
      <c r="D1459" s="194" t="s">
        <v>166</v>
      </c>
      <c r="E1459" s="195" t="s">
        <v>1732</v>
      </c>
      <c r="F1459" s="196" t="s">
        <v>1733</v>
      </c>
      <c r="G1459" s="197" t="s">
        <v>185</v>
      </c>
      <c r="H1459" s="198">
        <v>3.1949999999999998</v>
      </c>
      <c r="I1459" s="199"/>
      <c r="J1459" s="200">
        <f>ROUND(I1459*H1459,2)</f>
        <v>0</v>
      </c>
      <c r="K1459" s="196" t="s">
        <v>170</v>
      </c>
      <c r="L1459" s="41"/>
      <c r="M1459" s="201" t="s">
        <v>20</v>
      </c>
      <c r="N1459" s="202" t="s">
        <v>44</v>
      </c>
      <c r="O1459" s="66"/>
      <c r="P1459" s="203">
        <f>O1459*H1459</f>
        <v>0</v>
      </c>
      <c r="Q1459" s="203">
        <v>5.1885560000000002E-4</v>
      </c>
      <c r="R1459" s="203">
        <f>Q1459*H1459</f>
        <v>1.657743642E-3</v>
      </c>
      <c r="S1459" s="203">
        <v>0</v>
      </c>
      <c r="T1459" s="204">
        <f>S1459*H1459</f>
        <v>0</v>
      </c>
      <c r="U1459" s="36"/>
      <c r="V1459" s="36"/>
      <c r="W1459" s="36"/>
      <c r="X1459" s="36"/>
      <c r="Y1459" s="36"/>
      <c r="Z1459" s="36"/>
      <c r="AA1459" s="36"/>
      <c r="AB1459" s="36"/>
      <c r="AC1459" s="36"/>
      <c r="AD1459" s="36"/>
      <c r="AE1459" s="36"/>
      <c r="AR1459" s="205" t="s">
        <v>275</v>
      </c>
      <c r="AT1459" s="205" t="s">
        <v>166</v>
      </c>
      <c r="AU1459" s="205" t="s">
        <v>82</v>
      </c>
      <c r="AY1459" s="19" t="s">
        <v>163</v>
      </c>
      <c r="BE1459" s="206">
        <f>IF(N1459="základní",J1459,0)</f>
        <v>0</v>
      </c>
      <c r="BF1459" s="206">
        <f>IF(N1459="snížená",J1459,0)</f>
        <v>0</v>
      </c>
      <c r="BG1459" s="206">
        <f>IF(N1459="zákl. přenesená",J1459,0)</f>
        <v>0</v>
      </c>
      <c r="BH1459" s="206">
        <f>IF(N1459="sníž. přenesená",J1459,0)</f>
        <v>0</v>
      </c>
      <c r="BI1459" s="206">
        <f>IF(N1459="nulová",J1459,0)</f>
        <v>0</v>
      </c>
      <c r="BJ1459" s="19" t="s">
        <v>80</v>
      </c>
      <c r="BK1459" s="206">
        <f>ROUND(I1459*H1459,2)</f>
        <v>0</v>
      </c>
      <c r="BL1459" s="19" t="s">
        <v>275</v>
      </c>
      <c r="BM1459" s="205" t="s">
        <v>1734</v>
      </c>
    </row>
    <row r="1460" spans="1:65" s="13" customFormat="1" ht="11.25">
      <c r="B1460" s="207"/>
      <c r="C1460" s="208"/>
      <c r="D1460" s="209" t="s">
        <v>173</v>
      </c>
      <c r="E1460" s="210" t="s">
        <v>20</v>
      </c>
      <c r="F1460" s="211" t="s">
        <v>252</v>
      </c>
      <c r="G1460" s="208"/>
      <c r="H1460" s="210" t="s">
        <v>20</v>
      </c>
      <c r="I1460" s="212"/>
      <c r="J1460" s="208"/>
      <c r="K1460" s="208"/>
      <c r="L1460" s="213"/>
      <c r="M1460" s="214"/>
      <c r="N1460" s="215"/>
      <c r="O1460" s="215"/>
      <c r="P1460" s="215"/>
      <c r="Q1460" s="215"/>
      <c r="R1460" s="215"/>
      <c r="S1460" s="215"/>
      <c r="T1460" s="216"/>
      <c r="AT1460" s="217" t="s">
        <v>173</v>
      </c>
      <c r="AU1460" s="217" t="s">
        <v>82</v>
      </c>
      <c r="AV1460" s="13" t="s">
        <v>80</v>
      </c>
      <c r="AW1460" s="13" t="s">
        <v>34</v>
      </c>
      <c r="AX1460" s="13" t="s">
        <v>73</v>
      </c>
      <c r="AY1460" s="217" t="s">
        <v>163</v>
      </c>
    </row>
    <row r="1461" spans="1:65" s="14" customFormat="1" ht="11.25">
      <c r="B1461" s="218"/>
      <c r="C1461" s="219"/>
      <c r="D1461" s="209" t="s">
        <v>173</v>
      </c>
      <c r="E1461" s="220" t="s">
        <v>20</v>
      </c>
      <c r="F1461" s="221" t="s">
        <v>1735</v>
      </c>
      <c r="G1461" s="219"/>
      <c r="H1461" s="222">
        <v>3.1949999999999998</v>
      </c>
      <c r="I1461" s="223"/>
      <c r="J1461" s="219"/>
      <c r="K1461" s="219"/>
      <c r="L1461" s="224"/>
      <c r="M1461" s="225"/>
      <c r="N1461" s="226"/>
      <c r="O1461" s="226"/>
      <c r="P1461" s="226"/>
      <c r="Q1461" s="226"/>
      <c r="R1461" s="226"/>
      <c r="S1461" s="226"/>
      <c r="T1461" s="227"/>
      <c r="AT1461" s="228" t="s">
        <v>173</v>
      </c>
      <c r="AU1461" s="228" t="s">
        <v>82</v>
      </c>
      <c r="AV1461" s="14" t="s">
        <v>82</v>
      </c>
      <c r="AW1461" s="14" t="s">
        <v>34</v>
      </c>
      <c r="AX1461" s="14" t="s">
        <v>80</v>
      </c>
      <c r="AY1461" s="228" t="s">
        <v>163</v>
      </c>
    </row>
    <row r="1462" spans="1:65" s="2" customFormat="1" ht="14.45" customHeight="1">
      <c r="A1462" s="36"/>
      <c r="B1462" s="37"/>
      <c r="C1462" s="243" t="s">
        <v>1736</v>
      </c>
      <c r="D1462" s="243" t="s">
        <v>214</v>
      </c>
      <c r="E1462" s="244" t="s">
        <v>1737</v>
      </c>
      <c r="F1462" s="245" t="s">
        <v>1738</v>
      </c>
      <c r="G1462" s="246" t="s">
        <v>185</v>
      </c>
      <c r="H1462" s="247">
        <v>3.5150000000000001</v>
      </c>
      <c r="I1462" s="248"/>
      <c r="J1462" s="249">
        <f>ROUND(I1462*H1462,2)</f>
        <v>0</v>
      </c>
      <c r="K1462" s="245" t="s">
        <v>170</v>
      </c>
      <c r="L1462" s="250"/>
      <c r="M1462" s="251" t="s">
        <v>20</v>
      </c>
      <c r="N1462" s="252" t="s">
        <v>44</v>
      </c>
      <c r="O1462" s="66"/>
      <c r="P1462" s="203">
        <f>O1462*H1462</f>
        <v>0</v>
      </c>
      <c r="Q1462" s="203">
        <v>1.2E-2</v>
      </c>
      <c r="R1462" s="203">
        <f>Q1462*H1462</f>
        <v>4.2180000000000002E-2</v>
      </c>
      <c r="S1462" s="203">
        <v>0</v>
      </c>
      <c r="T1462" s="204">
        <f>S1462*H1462</f>
        <v>0</v>
      </c>
      <c r="U1462" s="36"/>
      <c r="V1462" s="36"/>
      <c r="W1462" s="36"/>
      <c r="X1462" s="36"/>
      <c r="Y1462" s="36"/>
      <c r="Z1462" s="36"/>
      <c r="AA1462" s="36"/>
      <c r="AB1462" s="36"/>
      <c r="AC1462" s="36"/>
      <c r="AD1462" s="36"/>
      <c r="AE1462" s="36"/>
      <c r="AR1462" s="205" t="s">
        <v>373</v>
      </c>
      <c r="AT1462" s="205" t="s">
        <v>214</v>
      </c>
      <c r="AU1462" s="205" t="s">
        <v>82</v>
      </c>
      <c r="AY1462" s="19" t="s">
        <v>163</v>
      </c>
      <c r="BE1462" s="206">
        <f>IF(N1462="základní",J1462,0)</f>
        <v>0</v>
      </c>
      <c r="BF1462" s="206">
        <f>IF(N1462="snížená",J1462,0)</f>
        <v>0</v>
      </c>
      <c r="BG1462" s="206">
        <f>IF(N1462="zákl. přenesená",J1462,0)</f>
        <v>0</v>
      </c>
      <c r="BH1462" s="206">
        <f>IF(N1462="sníž. přenesená",J1462,0)</f>
        <v>0</v>
      </c>
      <c r="BI1462" s="206">
        <f>IF(N1462="nulová",J1462,0)</f>
        <v>0</v>
      </c>
      <c r="BJ1462" s="19" t="s">
        <v>80</v>
      </c>
      <c r="BK1462" s="206">
        <f>ROUND(I1462*H1462,2)</f>
        <v>0</v>
      </c>
      <c r="BL1462" s="19" t="s">
        <v>275</v>
      </c>
      <c r="BM1462" s="205" t="s">
        <v>1739</v>
      </c>
    </row>
    <row r="1463" spans="1:65" s="14" customFormat="1" ht="11.25">
      <c r="B1463" s="218"/>
      <c r="C1463" s="219"/>
      <c r="D1463" s="209" t="s">
        <v>173</v>
      </c>
      <c r="E1463" s="219"/>
      <c r="F1463" s="221" t="s">
        <v>1740</v>
      </c>
      <c r="G1463" s="219"/>
      <c r="H1463" s="222">
        <v>3.5150000000000001</v>
      </c>
      <c r="I1463" s="223"/>
      <c r="J1463" s="219"/>
      <c r="K1463" s="219"/>
      <c r="L1463" s="224"/>
      <c r="M1463" s="225"/>
      <c r="N1463" s="226"/>
      <c r="O1463" s="226"/>
      <c r="P1463" s="226"/>
      <c r="Q1463" s="226"/>
      <c r="R1463" s="226"/>
      <c r="S1463" s="226"/>
      <c r="T1463" s="227"/>
      <c r="AT1463" s="228" t="s">
        <v>173</v>
      </c>
      <c r="AU1463" s="228" t="s">
        <v>82</v>
      </c>
      <c r="AV1463" s="14" t="s">
        <v>82</v>
      </c>
      <c r="AW1463" s="14" t="s">
        <v>4</v>
      </c>
      <c r="AX1463" s="14" t="s">
        <v>80</v>
      </c>
      <c r="AY1463" s="228" t="s">
        <v>163</v>
      </c>
    </row>
    <row r="1464" spans="1:65" s="2" customFormat="1" ht="31.5" customHeight="1">
      <c r="A1464" s="36"/>
      <c r="B1464" s="37"/>
      <c r="C1464" s="194" t="s">
        <v>1741</v>
      </c>
      <c r="D1464" s="194" t="s">
        <v>166</v>
      </c>
      <c r="E1464" s="195" t="s">
        <v>1742</v>
      </c>
      <c r="F1464" s="196" t="s">
        <v>1743</v>
      </c>
      <c r="G1464" s="197" t="s">
        <v>245</v>
      </c>
      <c r="H1464" s="198">
        <v>76.894999999999996</v>
      </c>
      <c r="I1464" s="199"/>
      <c r="J1464" s="200">
        <f>ROUND(I1464*H1464,2)</f>
        <v>0</v>
      </c>
      <c r="K1464" s="196" t="s">
        <v>20</v>
      </c>
      <c r="L1464" s="41"/>
      <c r="M1464" s="201" t="s">
        <v>20</v>
      </c>
      <c r="N1464" s="202" t="s">
        <v>44</v>
      </c>
      <c r="O1464" s="66"/>
      <c r="P1464" s="203">
        <f>O1464*H1464</f>
        <v>0</v>
      </c>
      <c r="Q1464" s="203">
        <v>5.5000000000000003E-4</v>
      </c>
      <c r="R1464" s="203">
        <f>Q1464*H1464</f>
        <v>4.2292250000000003E-2</v>
      </c>
      <c r="S1464" s="203">
        <v>0</v>
      </c>
      <c r="T1464" s="204">
        <f>S1464*H1464</f>
        <v>0</v>
      </c>
      <c r="U1464" s="36"/>
      <c r="V1464" s="36"/>
      <c r="W1464" s="36"/>
      <c r="X1464" s="36"/>
      <c r="Y1464" s="36"/>
      <c r="Z1464" s="36"/>
      <c r="AA1464" s="36"/>
      <c r="AB1464" s="36"/>
      <c r="AC1464" s="36"/>
      <c r="AD1464" s="36"/>
      <c r="AE1464" s="36"/>
      <c r="AR1464" s="205" t="s">
        <v>275</v>
      </c>
      <c r="AT1464" s="205" t="s">
        <v>166</v>
      </c>
      <c r="AU1464" s="205" t="s">
        <v>82</v>
      </c>
      <c r="AY1464" s="19" t="s">
        <v>163</v>
      </c>
      <c r="BE1464" s="206">
        <f>IF(N1464="základní",J1464,0)</f>
        <v>0</v>
      </c>
      <c r="BF1464" s="206">
        <f>IF(N1464="snížená",J1464,0)</f>
        <v>0</v>
      </c>
      <c r="BG1464" s="206">
        <f>IF(N1464="zákl. přenesená",J1464,0)</f>
        <v>0</v>
      </c>
      <c r="BH1464" s="206">
        <f>IF(N1464="sníž. přenesená",J1464,0)</f>
        <v>0</v>
      </c>
      <c r="BI1464" s="206">
        <f>IF(N1464="nulová",J1464,0)</f>
        <v>0</v>
      </c>
      <c r="BJ1464" s="19" t="s">
        <v>80</v>
      </c>
      <c r="BK1464" s="206">
        <f>ROUND(I1464*H1464,2)</f>
        <v>0</v>
      </c>
      <c r="BL1464" s="19" t="s">
        <v>275</v>
      </c>
      <c r="BM1464" s="205" t="s">
        <v>1744</v>
      </c>
    </row>
    <row r="1465" spans="1:65" s="13" customFormat="1" ht="11.25">
      <c r="B1465" s="207"/>
      <c r="C1465" s="208"/>
      <c r="D1465" s="209" t="s">
        <v>173</v>
      </c>
      <c r="E1465" s="210" t="s">
        <v>20</v>
      </c>
      <c r="F1465" s="211" t="s">
        <v>252</v>
      </c>
      <c r="G1465" s="208"/>
      <c r="H1465" s="210" t="s">
        <v>20</v>
      </c>
      <c r="I1465" s="212"/>
      <c r="J1465" s="208"/>
      <c r="K1465" s="208"/>
      <c r="L1465" s="213"/>
      <c r="M1465" s="214"/>
      <c r="N1465" s="215"/>
      <c r="O1465" s="215"/>
      <c r="P1465" s="215"/>
      <c r="Q1465" s="215"/>
      <c r="R1465" s="215"/>
      <c r="S1465" s="215"/>
      <c r="T1465" s="216"/>
      <c r="AT1465" s="217" t="s">
        <v>173</v>
      </c>
      <c r="AU1465" s="217" t="s">
        <v>82</v>
      </c>
      <c r="AV1465" s="13" t="s">
        <v>80</v>
      </c>
      <c r="AW1465" s="13" t="s">
        <v>34</v>
      </c>
      <c r="AX1465" s="13" t="s">
        <v>73</v>
      </c>
      <c r="AY1465" s="217" t="s">
        <v>163</v>
      </c>
    </row>
    <row r="1466" spans="1:65" s="13" customFormat="1" ht="11.25">
      <c r="B1466" s="207"/>
      <c r="C1466" s="208"/>
      <c r="D1466" s="209" t="s">
        <v>173</v>
      </c>
      <c r="E1466" s="210" t="s">
        <v>20</v>
      </c>
      <c r="F1466" s="211" t="s">
        <v>532</v>
      </c>
      <c r="G1466" s="208"/>
      <c r="H1466" s="210" t="s">
        <v>20</v>
      </c>
      <c r="I1466" s="212"/>
      <c r="J1466" s="208"/>
      <c r="K1466" s="208"/>
      <c r="L1466" s="213"/>
      <c r="M1466" s="214"/>
      <c r="N1466" s="215"/>
      <c r="O1466" s="215"/>
      <c r="P1466" s="215"/>
      <c r="Q1466" s="215"/>
      <c r="R1466" s="215"/>
      <c r="S1466" s="215"/>
      <c r="T1466" s="216"/>
      <c r="AT1466" s="217" t="s">
        <v>173</v>
      </c>
      <c r="AU1466" s="217" t="s">
        <v>82</v>
      </c>
      <c r="AV1466" s="13" t="s">
        <v>80</v>
      </c>
      <c r="AW1466" s="13" t="s">
        <v>34</v>
      </c>
      <c r="AX1466" s="13" t="s">
        <v>73</v>
      </c>
      <c r="AY1466" s="217" t="s">
        <v>163</v>
      </c>
    </row>
    <row r="1467" spans="1:65" s="14" customFormat="1" ht="11.25">
      <c r="B1467" s="218"/>
      <c r="C1467" s="219"/>
      <c r="D1467" s="209" t="s">
        <v>173</v>
      </c>
      <c r="E1467" s="220" t="s">
        <v>20</v>
      </c>
      <c r="F1467" s="221" t="s">
        <v>1745</v>
      </c>
      <c r="G1467" s="219"/>
      <c r="H1467" s="222">
        <v>7.95</v>
      </c>
      <c r="I1467" s="223"/>
      <c r="J1467" s="219"/>
      <c r="K1467" s="219"/>
      <c r="L1467" s="224"/>
      <c r="M1467" s="225"/>
      <c r="N1467" s="226"/>
      <c r="O1467" s="226"/>
      <c r="P1467" s="226"/>
      <c r="Q1467" s="226"/>
      <c r="R1467" s="226"/>
      <c r="S1467" s="226"/>
      <c r="T1467" s="227"/>
      <c r="AT1467" s="228" t="s">
        <v>173</v>
      </c>
      <c r="AU1467" s="228" t="s">
        <v>82</v>
      </c>
      <c r="AV1467" s="14" t="s">
        <v>82</v>
      </c>
      <c r="AW1467" s="14" t="s">
        <v>34</v>
      </c>
      <c r="AX1467" s="14" t="s">
        <v>73</v>
      </c>
      <c r="AY1467" s="228" t="s">
        <v>163</v>
      </c>
    </row>
    <row r="1468" spans="1:65" s="14" customFormat="1" ht="11.25">
      <c r="B1468" s="218"/>
      <c r="C1468" s="219"/>
      <c r="D1468" s="209" t="s">
        <v>173</v>
      </c>
      <c r="E1468" s="220" t="s">
        <v>20</v>
      </c>
      <c r="F1468" s="221" t="s">
        <v>1746</v>
      </c>
      <c r="G1468" s="219"/>
      <c r="H1468" s="222">
        <v>5.0999999999999996</v>
      </c>
      <c r="I1468" s="223"/>
      <c r="J1468" s="219"/>
      <c r="K1468" s="219"/>
      <c r="L1468" s="224"/>
      <c r="M1468" s="225"/>
      <c r="N1468" s="226"/>
      <c r="O1468" s="226"/>
      <c r="P1468" s="226"/>
      <c r="Q1468" s="226"/>
      <c r="R1468" s="226"/>
      <c r="S1468" s="226"/>
      <c r="T1468" s="227"/>
      <c r="AT1468" s="228" t="s">
        <v>173</v>
      </c>
      <c r="AU1468" s="228" t="s">
        <v>82</v>
      </c>
      <c r="AV1468" s="14" t="s">
        <v>82</v>
      </c>
      <c r="AW1468" s="14" t="s">
        <v>34</v>
      </c>
      <c r="AX1468" s="14" t="s">
        <v>73</v>
      </c>
      <c r="AY1468" s="228" t="s">
        <v>163</v>
      </c>
    </row>
    <row r="1469" spans="1:65" s="14" customFormat="1" ht="11.25">
      <c r="B1469" s="218"/>
      <c r="C1469" s="219"/>
      <c r="D1469" s="209" t="s">
        <v>173</v>
      </c>
      <c r="E1469" s="220" t="s">
        <v>20</v>
      </c>
      <c r="F1469" s="221" t="s">
        <v>1747</v>
      </c>
      <c r="G1469" s="219"/>
      <c r="H1469" s="222">
        <v>18.234999999999999</v>
      </c>
      <c r="I1469" s="223"/>
      <c r="J1469" s="219"/>
      <c r="K1469" s="219"/>
      <c r="L1469" s="224"/>
      <c r="M1469" s="225"/>
      <c r="N1469" s="226"/>
      <c r="O1469" s="226"/>
      <c r="P1469" s="226"/>
      <c r="Q1469" s="226"/>
      <c r="R1469" s="226"/>
      <c r="S1469" s="226"/>
      <c r="T1469" s="227"/>
      <c r="AT1469" s="228" t="s">
        <v>173</v>
      </c>
      <c r="AU1469" s="228" t="s">
        <v>82</v>
      </c>
      <c r="AV1469" s="14" t="s">
        <v>82</v>
      </c>
      <c r="AW1469" s="14" t="s">
        <v>34</v>
      </c>
      <c r="AX1469" s="14" t="s">
        <v>73</v>
      </c>
      <c r="AY1469" s="228" t="s">
        <v>163</v>
      </c>
    </row>
    <row r="1470" spans="1:65" s="14" customFormat="1" ht="11.25">
      <c r="B1470" s="218"/>
      <c r="C1470" s="219"/>
      <c r="D1470" s="209" t="s">
        <v>173</v>
      </c>
      <c r="E1470" s="220" t="s">
        <v>20</v>
      </c>
      <c r="F1470" s="221" t="s">
        <v>1748</v>
      </c>
      <c r="G1470" s="219"/>
      <c r="H1470" s="222">
        <v>8.56</v>
      </c>
      <c r="I1470" s="223"/>
      <c r="J1470" s="219"/>
      <c r="K1470" s="219"/>
      <c r="L1470" s="224"/>
      <c r="M1470" s="225"/>
      <c r="N1470" s="226"/>
      <c r="O1470" s="226"/>
      <c r="P1470" s="226"/>
      <c r="Q1470" s="226"/>
      <c r="R1470" s="226"/>
      <c r="S1470" s="226"/>
      <c r="T1470" s="227"/>
      <c r="AT1470" s="228" t="s">
        <v>173</v>
      </c>
      <c r="AU1470" s="228" t="s">
        <v>82</v>
      </c>
      <c r="AV1470" s="14" t="s">
        <v>82</v>
      </c>
      <c r="AW1470" s="14" t="s">
        <v>34</v>
      </c>
      <c r="AX1470" s="14" t="s">
        <v>73</v>
      </c>
      <c r="AY1470" s="228" t="s">
        <v>163</v>
      </c>
    </row>
    <row r="1471" spans="1:65" s="14" customFormat="1" ht="11.25">
      <c r="B1471" s="218"/>
      <c r="C1471" s="219"/>
      <c r="D1471" s="209" t="s">
        <v>173</v>
      </c>
      <c r="E1471" s="220" t="s">
        <v>20</v>
      </c>
      <c r="F1471" s="221" t="s">
        <v>1749</v>
      </c>
      <c r="G1471" s="219"/>
      <c r="H1471" s="222">
        <v>1.17</v>
      </c>
      <c r="I1471" s="223"/>
      <c r="J1471" s="219"/>
      <c r="K1471" s="219"/>
      <c r="L1471" s="224"/>
      <c r="M1471" s="225"/>
      <c r="N1471" s="226"/>
      <c r="O1471" s="226"/>
      <c r="P1471" s="226"/>
      <c r="Q1471" s="226"/>
      <c r="R1471" s="226"/>
      <c r="S1471" s="226"/>
      <c r="T1471" s="227"/>
      <c r="AT1471" s="228" t="s">
        <v>173</v>
      </c>
      <c r="AU1471" s="228" t="s">
        <v>82</v>
      </c>
      <c r="AV1471" s="14" t="s">
        <v>82</v>
      </c>
      <c r="AW1471" s="14" t="s">
        <v>34</v>
      </c>
      <c r="AX1471" s="14" t="s">
        <v>73</v>
      </c>
      <c r="AY1471" s="228" t="s">
        <v>163</v>
      </c>
    </row>
    <row r="1472" spans="1:65" s="14" customFormat="1" ht="11.25">
      <c r="B1472" s="218"/>
      <c r="C1472" s="219"/>
      <c r="D1472" s="209" t="s">
        <v>173</v>
      </c>
      <c r="E1472" s="220" t="s">
        <v>20</v>
      </c>
      <c r="F1472" s="221" t="s">
        <v>1750</v>
      </c>
      <c r="G1472" s="219"/>
      <c r="H1472" s="222">
        <v>12.28</v>
      </c>
      <c r="I1472" s="223"/>
      <c r="J1472" s="219"/>
      <c r="K1472" s="219"/>
      <c r="L1472" s="224"/>
      <c r="M1472" s="225"/>
      <c r="N1472" s="226"/>
      <c r="O1472" s="226"/>
      <c r="P1472" s="226"/>
      <c r="Q1472" s="226"/>
      <c r="R1472" s="226"/>
      <c r="S1472" s="226"/>
      <c r="T1472" s="227"/>
      <c r="AT1472" s="228" t="s">
        <v>173</v>
      </c>
      <c r="AU1472" s="228" t="s">
        <v>82</v>
      </c>
      <c r="AV1472" s="14" t="s">
        <v>82</v>
      </c>
      <c r="AW1472" s="14" t="s">
        <v>34</v>
      </c>
      <c r="AX1472" s="14" t="s">
        <v>73</v>
      </c>
      <c r="AY1472" s="228" t="s">
        <v>163</v>
      </c>
    </row>
    <row r="1473" spans="1:65" s="14" customFormat="1" ht="11.25">
      <c r="B1473" s="218"/>
      <c r="C1473" s="219"/>
      <c r="D1473" s="209" t="s">
        <v>173</v>
      </c>
      <c r="E1473" s="220" t="s">
        <v>20</v>
      </c>
      <c r="F1473" s="221" t="s">
        <v>1751</v>
      </c>
      <c r="G1473" s="219"/>
      <c r="H1473" s="222">
        <v>12.9</v>
      </c>
      <c r="I1473" s="223"/>
      <c r="J1473" s="219"/>
      <c r="K1473" s="219"/>
      <c r="L1473" s="224"/>
      <c r="M1473" s="225"/>
      <c r="N1473" s="226"/>
      <c r="O1473" s="226"/>
      <c r="P1473" s="226"/>
      <c r="Q1473" s="226"/>
      <c r="R1473" s="226"/>
      <c r="S1473" s="226"/>
      <c r="T1473" s="227"/>
      <c r="AT1473" s="228" t="s">
        <v>173</v>
      </c>
      <c r="AU1473" s="228" t="s">
        <v>82</v>
      </c>
      <c r="AV1473" s="14" t="s">
        <v>82</v>
      </c>
      <c r="AW1473" s="14" t="s">
        <v>34</v>
      </c>
      <c r="AX1473" s="14" t="s">
        <v>73</v>
      </c>
      <c r="AY1473" s="228" t="s">
        <v>163</v>
      </c>
    </row>
    <row r="1474" spans="1:65" s="13" customFormat="1" ht="11.25">
      <c r="B1474" s="207"/>
      <c r="C1474" s="208"/>
      <c r="D1474" s="209" t="s">
        <v>173</v>
      </c>
      <c r="E1474" s="210" t="s">
        <v>20</v>
      </c>
      <c r="F1474" s="211" t="s">
        <v>1752</v>
      </c>
      <c r="G1474" s="208"/>
      <c r="H1474" s="210" t="s">
        <v>20</v>
      </c>
      <c r="I1474" s="212"/>
      <c r="J1474" s="208"/>
      <c r="K1474" s="208"/>
      <c r="L1474" s="213"/>
      <c r="M1474" s="214"/>
      <c r="N1474" s="215"/>
      <c r="O1474" s="215"/>
      <c r="P1474" s="215"/>
      <c r="Q1474" s="215"/>
      <c r="R1474" s="215"/>
      <c r="S1474" s="215"/>
      <c r="T1474" s="216"/>
      <c r="AT1474" s="217" t="s">
        <v>173</v>
      </c>
      <c r="AU1474" s="217" t="s">
        <v>82</v>
      </c>
      <c r="AV1474" s="13" t="s">
        <v>80</v>
      </c>
      <c r="AW1474" s="13" t="s">
        <v>34</v>
      </c>
      <c r="AX1474" s="13" t="s">
        <v>73</v>
      </c>
      <c r="AY1474" s="217" t="s">
        <v>163</v>
      </c>
    </row>
    <row r="1475" spans="1:65" s="14" customFormat="1" ht="11.25">
      <c r="B1475" s="218"/>
      <c r="C1475" s="219"/>
      <c r="D1475" s="209" t="s">
        <v>173</v>
      </c>
      <c r="E1475" s="220" t="s">
        <v>20</v>
      </c>
      <c r="F1475" s="221" t="s">
        <v>1753</v>
      </c>
      <c r="G1475" s="219"/>
      <c r="H1475" s="222">
        <v>10.7</v>
      </c>
      <c r="I1475" s="223"/>
      <c r="J1475" s="219"/>
      <c r="K1475" s="219"/>
      <c r="L1475" s="224"/>
      <c r="M1475" s="225"/>
      <c r="N1475" s="226"/>
      <c r="O1475" s="226"/>
      <c r="P1475" s="226"/>
      <c r="Q1475" s="226"/>
      <c r="R1475" s="226"/>
      <c r="S1475" s="226"/>
      <c r="T1475" s="227"/>
      <c r="AT1475" s="228" t="s">
        <v>173</v>
      </c>
      <c r="AU1475" s="228" t="s">
        <v>82</v>
      </c>
      <c r="AV1475" s="14" t="s">
        <v>82</v>
      </c>
      <c r="AW1475" s="14" t="s">
        <v>34</v>
      </c>
      <c r="AX1475" s="14" t="s">
        <v>73</v>
      </c>
      <c r="AY1475" s="228" t="s">
        <v>163</v>
      </c>
    </row>
    <row r="1476" spans="1:65" s="15" customFormat="1" ht="11.25">
      <c r="B1476" s="229"/>
      <c r="C1476" s="230"/>
      <c r="D1476" s="209" t="s">
        <v>173</v>
      </c>
      <c r="E1476" s="231" t="s">
        <v>20</v>
      </c>
      <c r="F1476" s="232" t="s">
        <v>178</v>
      </c>
      <c r="G1476" s="230"/>
      <c r="H1476" s="233">
        <v>76.89500000000001</v>
      </c>
      <c r="I1476" s="234"/>
      <c r="J1476" s="230"/>
      <c r="K1476" s="230"/>
      <c r="L1476" s="235"/>
      <c r="M1476" s="236"/>
      <c r="N1476" s="237"/>
      <c r="O1476" s="237"/>
      <c r="P1476" s="237"/>
      <c r="Q1476" s="237"/>
      <c r="R1476" s="237"/>
      <c r="S1476" s="237"/>
      <c r="T1476" s="238"/>
      <c r="AT1476" s="239" t="s">
        <v>173</v>
      </c>
      <c r="AU1476" s="239" t="s">
        <v>82</v>
      </c>
      <c r="AV1476" s="15" t="s">
        <v>171</v>
      </c>
      <c r="AW1476" s="15" t="s">
        <v>34</v>
      </c>
      <c r="AX1476" s="15" t="s">
        <v>80</v>
      </c>
      <c r="AY1476" s="239" t="s">
        <v>163</v>
      </c>
    </row>
    <row r="1477" spans="1:65" s="2" customFormat="1" ht="14.45" customHeight="1">
      <c r="A1477" s="36"/>
      <c r="B1477" s="37"/>
      <c r="C1477" s="194" t="s">
        <v>1754</v>
      </c>
      <c r="D1477" s="194" t="s">
        <v>166</v>
      </c>
      <c r="E1477" s="195" t="s">
        <v>1755</v>
      </c>
      <c r="F1477" s="196" t="s">
        <v>1756</v>
      </c>
      <c r="G1477" s="197" t="s">
        <v>185</v>
      </c>
      <c r="H1477" s="198">
        <v>118.816</v>
      </c>
      <c r="I1477" s="199"/>
      <c r="J1477" s="200">
        <f>ROUND(I1477*H1477,2)</f>
        <v>0</v>
      </c>
      <c r="K1477" s="196" t="s">
        <v>170</v>
      </c>
      <c r="L1477" s="41"/>
      <c r="M1477" s="201" t="s">
        <v>20</v>
      </c>
      <c r="N1477" s="202" t="s">
        <v>44</v>
      </c>
      <c r="O1477" s="66"/>
      <c r="P1477" s="203">
        <f>O1477*H1477</f>
        <v>0</v>
      </c>
      <c r="Q1477" s="203">
        <v>2.9999999999999997E-4</v>
      </c>
      <c r="R1477" s="203">
        <f>Q1477*H1477</f>
        <v>3.5644799999999997E-2</v>
      </c>
      <c r="S1477" s="203">
        <v>0</v>
      </c>
      <c r="T1477" s="204">
        <f>S1477*H1477</f>
        <v>0</v>
      </c>
      <c r="U1477" s="36"/>
      <c r="V1477" s="36"/>
      <c r="W1477" s="36"/>
      <c r="X1477" s="36"/>
      <c r="Y1477" s="36"/>
      <c r="Z1477" s="36"/>
      <c r="AA1477" s="36"/>
      <c r="AB1477" s="36"/>
      <c r="AC1477" s="36"/>
      <c r="AD1477" s="36"/>
      <c r="AE1477" s="36"/>
      <c r="AR1477" s="205" t="s">
        <v>275</v>
      </c>
      <c r="AT1477" s="205" t="s">
        <v>166</v>
      </c>
      <c r="AU1477" s="205" t="s">
        <v>82</v>
      </c>
      <c r="AY1477" s="19" t="s">
        <v>163</v>
      </c>
      <c r="BE1477" s="206">
        <f>IF(N1477="základní",J1477,0)</f>
        <v>0</v>
      </c>
      <c r="BF1477" s="206">
        <f>IF(N1477="snížená",J1477,0)</f>
        <v>0</v>
      </c>
      <c r="BG1477" s="206">
        <f>IF(N1477="zákl. přenesená",J1477,0)</f>
        <v>0</v>
      </c>
      <c r="BH1477" s="206">
        <f>IF(N1477="sníž. přenesená",J1477,0)</f>
        <v>0</v>
      </c>
      <c r="BI1477" s="206">
        <f>IF(N1477="nulová",J1477,0)</f>
        <v>0</v>
      </c>
      <c r="BJ1477" s="19" t="s">
        <v>80</v>
      </c>
      <c r="BK1477" s="206">
        <f>ROUND(I1477*H1477,2)</f>
        <v>0</v>
      </c>
      <c r="BL1477" s="19" t="s">
        <v>275</v>
      </c>
      <c r="BM1477" s="205" t="s">
        <v>1757</v>
      </c>
    </row>
    <row r="1478" spans="1:65" s="2" customFormat="1" ht="68.25">
      <c r="A1478" s="36"/>
      <c r="B1478" s="37"/>
      <c r="C1478" s="38"/>
      <c r="D1478" s="209" t="s">
        <v>187</v>
      </c>
      <c r="E1478" s="38"/>
      <c r="F1478" s="240" t="s">
        <v>1758</v>
      </c>
      <c r="G1478" s="38"/>
      <c r="H1478" s="38"/>
      <c r="I1478" s="117"/>
      <c r="J1478" s="38"/>
      <c r="K1478" s="38"/>
      <c r="L1478" s="41"/>
      <c r="M1478" s="241"/>
      <c r="N1478" s="242"/>
      <c r="O1478" s="66"/>
      <c r="P1478" s="66"/>
      <c r="Q1478" s="66"/>
      <c r="R1478" s="66"/>
      <c r="S1478" s="66"/>
      <c r="T1478" s="67"/>
      <c r="U1478" s="36"/>
      <c r="V1478" s="36"/>
      <c r="W1478" s="36"/>
      <c r="X1478" s="36"/>
      <c r="Y1478" s="36"/>
      <c r="Z1478" s="36"/>
      <c r="AA1478" s="36"/>
      <c r="AB1478" s="36"/>
      <c r="AC1478" s="36"/>
      <c r="AD1478" s="36"/>
      <c r="AE1478" s="36"/>
      <c r="AT1478" s="19" t="s">
        <v>187</v>
      </c>
      <c r="AU1478" s="19" t="s">
        <v>82</v>
      </c>
    </row>
    <row r="1479" spans="1:65" s="2" customFormat="1" ht="14.45" customHeight="1">
      <c r="A1479" s="36"/>
      <c r="B1479" s="37"/>
      <c r="C1479" s="194" t="s">
        <v>1759</v>
      </c>
      <c r="D1479" s="194" t="s">
        <v>166</v>
      </c>
      <c r="E1479" s="195" t="s">
        <v>1760</v>
      </c>
      <c r="F1479" s="196" t="s">
        <v>1761</v>
      </c>
      <c r="G1479" s="197" t="s">
        <v>245</v>
      </c>
      <c r="H1479" s="198">
        <v>150</v>
      </c>
      <c r="I1479" s="199"/>
      <c r="J1479" s="200">
        <f>ROUND(I1479*H1479,2)</f>
        <v>0</v>
      </c>
      <c r="K1479" s="196" t="s">
        <v>170</v>
      </c>
      <c r="L1479" s="41"/>
      <c r="M1479" s="201" t="s">
        <v>20</v>
      </c>
      <c r="N1479" s="202" t="s">
        <v>44</v>
      </c>
      <c r="O1479" s="66"/>
      <c r="P1479" s="203">
        <f>O1479*H1479</f>
        <v>0</v>
      </c>
      <c r="Q1479" s="203">
        <v>3.0000000000000001E-5</v>
      </c>
      <c r="R1479" s="203">
        <f>Q1479*H1479</f>
        <v>4.5000000000000005E-3</v>
      </c>
      <c r="S1479" s="203">
        <v>0</v>
      </c>
      <c r="T1479" s="204">
        <f>S1479*H1479</f>
        <v>0</v>
      </c>
      <c r="U1479" s="36"/>
      <c r="V1479" s="36"/>
      <c r="W1479" s="36"/>
      <c r="X1479" s="36"/>
      <c r="Y1479" s="36"/>
      <c r="Z1479" s="36"/>
      <c r="AA1479" s="36"/>
      <c r="AB1479" s="36"/>
      <c r="AC1479" s="36"/>
      <c r="AD1479" s="36"/>
      <c r="AE1479" s="36"/>
      <c r="AR1479" s="205" t="s">
        <v>275</v>
      </c>
      <c r="AT1479" s="205" t="s">
        <v>166</v>
      </c>
      <c r="AU1479" s="205" t="s">
        <v>82</v>
      </c>
      <c r="AY1479" s="19" t="s">
        <v>163</v>
      </c>
      <c r="BE1479" s="206">
        <f>IF(N1479="základní",J1479,0)</f>
        <v>0</v>
      </c>
      <c r="BF1479" s="206">
        <f>IF(N1479="snížená",J1479,0)</f>
        <v>0</v>
      </c>
      <c r="BG1479" s="206">
        <f>IF(N1479="zákl. přenesená",J1479,0)</f>
        <v>0</v>
      </c>
      <c r="BH1479" s="206">
        <f>IF(N1479="sníž. přenesená",J1479,0)</f>
        <v>0</v>
      </c>
      <c r="BI1479" s="206">
        <f>IF(N1479="nulová",J1479,0)</f>
        <v>0</v>
      </c>
      <c r="BJ1479" s="19" t="s">
        <v>80</v>
      </c>
      <c r="BK1479" s="206">
        <f>ROUND(I1479*H1479,2)</f>
        <v>0</v>
      </c>
      <c r="BL1479" s="19" t="s">
        <v>275</v>
      </c>
      <c r="BM1479" s="205" t="s">
        <v>1762</v>
      </c>
    </row>
    <row r="1480" spans="1:65" s="2" customFormat="1" ht="39">
      <c r="A1480" s="36"/>
      <c r="B1480" s="37"/>
      <c r="C1480" s="38"/>
      <c r="D1480" s="209" t="s">
        <v>187</v>
      </c>
      <c r="E1480" s="38"/>
      <c r="F1480" s="240" t="s">
        <v>1763</v>
      </c>
      <c r="G1480" s="38"/>
      <c r="H1480" s="38"/>
      <c r="I1480" s="117"/>
      <c r="J1480" s="38"/>
      <c r="K1480" s="38"/>
      <c r="L1480" s="41"/>
      <c r="M1480" s="241"/>
      <c r="N1480" s="242"/>
      <c r="O1480" s="66"/>
      <c r="P1480" s="66"/>
      <c r="Q1480" s="66"/>
      <c r="R1480" s="66"/>
      <c r="S1480" s="66"/>
      <c r="T1480" s="67"/>
      <c r="U1480" s="36"/>
      <c r="V1480" s="36"/>
      <c r="W1480" s="36"/>
      <c r="X1480" s="36"/>
      <c r="Y1480" s="36"/>
      <c r="Z1480" s="36"/>
      <c r="AA1480" s="36"/>
      <c r="AB1480" s="36"/>
      <c r="AC1480" s="36"/>
      <c r="AD1480" s="36"/>
      <c r="AE1480" s="36"/>
      <c r="AT1480" s="19" t="s">
        <v>187</v>
      </c>
      <c r="AU1480" s="19" t="s">
        <v>82</v>
      </c>
    </row>
    <row r="1481" spans="1:65" s="2" customFormat="1" ht="14.45" customHeight="1">
      <c r="A1481" s="36"/>
      <c r="B1481" s="37"/>
      <c r="C1481" s="194" t="s">
        <v>1764</v>
      </c>
      <c r="D1481" s="194" t="s">
        <v>166</v>
      </c>
      <c r="E1481" s="195" t="s">
        <v>1765</v>
      </c>
      <c r="F1481" s="196" t="s">
        <v>1766</v>
      </c>
      <c r="G1481" s="197" t="s">
        <v>194</v>
      </c>
      <c r="H1481" s="198">
        <v>200</v>
      </c>
      <c r="I1481" s="199"/>
      <c r="J1481" s="200">
        <f>ROUND(I1481*H1481,2)</f>
        <v>0</v>
      </c>
      <c r="K1481" s="196" t="s">
        <v>170</v>
      </c>
      <c r="L1481" s="41"/>
      <c r="M1481" s="201" t="s">
        <v>20</v>
      </c>
      <c r="N1481" s="202" t="s">
        <v>44</v>
      </c>
      <c r="O1481" s="66"/>
      <c r="P1481" s="203">
        <f>O1481*H1481</f>
        <v>0</v>
      </c>
      <c r="Q1481" s="203">
        <v>0</v>
      </c>
      <c r="R1481" s="203">
        <f>Q1481*H1481</f>
        <v>0</v>
      </c>
      <c r="S1481" s="203">
        <v>0</v>
      </c>
      <c r="T1481" s="204">
        <f>S1481*H1481</f>
        <v>0</v>
      </c>
      <c r="U1481" s="36"/>
      <c r="V1481" s="36"/>
      <c r="W1481" s="36"/>
      <c r="X1481" s="36"/>
      <c r="Y1481" s="36"/>
      <c r="Z1481" s="36"/>
      <c r="AA1481" s="36"/>
      <c r="AB1481" s="36"/>
      <c r="AC1481" s="36"/>
      <c r="AD1481" s="36"/>
      <c r="AE1481" s="36"/>
      <c r="AR1481" s="205" t="s">
        <v>275</v>
      </c>
      <c r="AT1481" s="205" t="s">
        <v>166</v>
      </c>
      <c r="AU1481" s="205" t="s">
        <v>82</v>
      </c>
      <c r="AY1481" s="19" t="s">
        <v>163</v>
      </c>
      <c r="BE1481" s="206">
        <f>IF(N1481="základní",J1481,0)</f>
        <v>0</v>
      </c>
      <c r="BF1481" s="206">
        <f>IF(N1481="snížená",J1481,0)</f>
        <v>0</v>
      </c>
      <c r="BG1481" s="206">
        <f>IF(N1481="zákl. přenesená",J1481,0)</f>
        <v>0</v>
      </c>
      <c r="BH1481" s="206">
        <f>IF(N1481="sníž. přenesená",J1481,0)</f>
        <v>0</v>
      </c>
      <c r="BI1481" s="206">
        <f>IF(N1481="nulová",J1481,0)</f>
        <v>0</v>
      </c>
      <c r="BJ1481" s="19" t="s">
        <v>80</v>
      </c>
      <c r="BK1481" s="206">
        <f>ROUND(I1481*H1481,2)</f>
        <v>0</v>
      </c>
      <c r="BL1481" s="19" t="s">
        <v>275</v>
      </c>
      <c r="BM1481" s="205" t="s">
        <v>1767</v>
      </c>
    </row>
    <row r="1482" spans="1:65" s="2" customFormat="1" ht="39">
      <c r="A1482" s="36"/>
      <c r="B1482" s="37"/>
      <c r="C1482" s="38"/>
      <c r="D1482" s="209" t="s">
        <v>187</v>
      </c>
      <c r="E1482" s="38"/>
      <c r="F1482" s="240" t="s">
        <v>1763</v>
      </c>
      <c r="G1482" s="38"/>
      <c r="H1482" s="38"/>
      <c r="I1482" s="117"/>
      <c r="J1482" s="38"/>
      <c r="K1482" s="38"/>
      <c r="L1482" s="41"/>
      <c r="M1482" s="241"/>
      <c r="N1482" s="242"/>
      <c r="O1482" s="66"/>
      <c r="P1482" s="66"/>
      <c r="Q1482" s="66"/>
      <c r="R1482" s="66"/>
      <c r="S1482" s="66"/>
      <c r="T1482" s="67"/>
      <c r="U1482" s="36"/>
      <c r="V1482" s="36"/>
      <c r="W1482" s="36"/>
      <c r="X1482" s="36"/>
      <c r="Y1482" s="36"/>
      <c r="Z1482" s="36"/>
      <c r="AA1482" s="36"/>
      <c r="AB1482" s="36"/>
      <c r="AC1482" s="36"/>
      <c r="AD1482" s="36"/>
      <c r="AE1482" s="36"/>
      <c r="AT1482" s="19" t="s">
        <v>187</v>
      </c>
      <c r="AU1482" s="19" t="s">
        <v>82</v>
      </c>
    </row>
    <row r="1483" spans="1:65" s="2" customFormat="1" ht="14.45" customHeight="1">
      <c r="A1483" s="36"/>
      <c r="B1483" s="37"/>
      <c r="C1483" s="194" t="s">
        <v>1768</v>
      </c>
      <c r="D1483" s="194" t="s">
        <v>166</v>
      </c>
      <c r="E1483" s="195" t="s">
        <v>1769</v>
      </c>
      <c r="F1483" s="196" t="s">
        <v>1770</v>
      </c>
      <c r="G1483" s="197" t="s">
        <v>185</v>
      </c>
      <c r="H1483" s="198">
        <v>118.816</v>
      </c>
      <c r="I1483" s="199"/>
      <c r="J1483" s="200">
        <f>ROUND(I1483*H1483,2)</f>
        <v>0</v>
      </c>
      <c r="K1483" s="196" t="s">
        <v>170</v>
      </c>
      <c r="L1483" s="41"/>
      <c r="M1483" s="201" t="s">
        <v>20</v>
      </c>
      <c r="N1483" s="202" t="s">
        <v>44</v>
      </c>
      <c r="O1483" s="66"/>
      <c r="P1483" s="203">
        <f>O1483*H1483</f>
        <v>0</v>
      </c>
      <c r="Q1483" s="203">
        <v>0</v>
      </c>
      <c r="R1483" s="203">
        <f>Q1483*H1483</f>
        <v>0</v>
      </c>
      <c r="S1483" s="203">
        <v>0</v>
      </c>
      <c r="T1483" s="204">
        <f>S1483*H1483</f>
        <v>0</v>
      </c>
      <c r="U1483" s="36"/>
      <c r="V1483" s="36"/>
      <c r="W1483" s="36"/>
      <c r="X1483" s="36"/>
      <c r="Y1483" s="36"/>
      <c r="Z1483" s="36"/>
      <c r="AA1483" s="36"/>
      <c r="AB1483" s="36"/>
      <c r="AC1483" s="36"/>
      <c r="AD1483" s="36"/>
      <c r="AE1483" s="36"/>
      <c r="AR1483" s="205" t="s">
        <v>275</v>
      </c>
      <c r="AT1483" s="205" t="s">
        <v>166</v>
      </c>
      <c r="AU1483" s="205" t="s">
        <v>82</v>
      </c>
      <c r="AY1483" s="19" t="s">
        <v>163</v>
      </c>
      <c r="BE1483" s="206">
        <f>IF(N1483="základní",J1483,0)</f>
        <v>0</v>
      </c>
      <c r="BF1483" s="206">
        <f>IF(N1483="snížená",J1483,0)</f>
        <v>0</v>
      </c>
      <c r="BG1483" s="206">
        <f>IF(N1483="zákl. přenesená",J1483,0)</f>
        <v>0</v>
      </c>
      <c r="BH1483" s="206">
        <f>IF(N1483="sníž. přenesená",J1483,0)</f>
        <v>0</v>
      </c>
      <c r="BI1483" s="206">
        <f>IF(N1483="nulová",J1483,0)</f>
        <v>0</v>
      </c>
      <c r="BJ1483" s="19" t="s">
        <v>80</v>
      </c>
      <c r="BK1483" s="206">
        <f>ROUND(I1483*H1483,2)</f>
        <v>0</v>
      </c>
      <c r="BL1483" s="19" t="s">
        <v>275</v>
      </c>
      <c r="BM1483" s="205" t="s">
        <v>1771</v>
      </c>
    </row>
    <row r="1484" spans="1:65" s="2" customFormat="1" ht="39">
      <c r="A1484" s="36"/>
      <c r="B1484" s="37"/>
      <c r="C1484" s="38"/>
      <c r="D1484" s="209" t="s">
        <v>187</v>
      </c>
      <c r="E1484" s="38"/>
      <c r="F1484" s="240" t="s">
        <v>1763</v>
      </c>
      <c r="G1484" s="38"/>
      <c r="H1484" s="38"/>
      <c r="I1484" s="117"/>
      <c r="J1484" s="38"/>
      <c r="K1484" s="38"/>
      <c r="L1484" s="41"/>
      <c r="M1484" s="241"/>
      <c r="N1484" s="242"/>
      <c r="O1484" s="66"/>
      <c r="P1484" s="66"/>
      <c r="Q1484" s="66"/>
      <c r="R1484" s="66"/>
      <c r="S1484" s="66"/>
      <c r="T1484" s="67"/>
      <c r="U1484" s="36"/>
      <c r="V1484" s="36"/>
      <c r="W1484" s="36"/>
      <c r="X1484" s="36"/>
      <c r="Y1484" s="36"/>
      <c r="Z1484" s="36"/>
      <c r="AA1484" s="36"/>
      <c r="AB1484" s="36"/>
      <c r="AC1484" s="36"/>
      <c r="AD1484" s="36"/>
      <c r="AE1484" s="36"/>
      <c r="AT1484" s="19" t="s">
        <v>187</v>
      </c>
      <c r="AU1484" s="19" t="s">
        <v>82</v>
      </c>
    </row>
    <row r="1485" spans="1:65" s="13" customFormat="1" ht="11.25">
      <c r="B1485" s="207"/>
      <c r="C1485" s="208"/>
      <c r="D1485" s="209" t="s">
        <v>173</v>
      </c>
      <c r="E1485" s="210" t="s">
        <v>20</v>
      </c>
      <c r="F1485" s="211" t="s">
        <v>252</v>
      </c>
      <c r="G1485" s="208"/>
      <c r="H1485" s="210" t="s">
        <v>20</v>
      </c>
      <c r="I1485" s="212"/>
      <c r="J1485" s="208"/>
      <c r="K1485" s="208"/>
      <c r="L1485" s="213"/>
      <c r="M1485" s="214"/>
      <c r="N1485" s="215"/>
      <c r="O1485" s="215"/>
      <c r="P1485" s="215"/>
      <c r="Q1485" s="215"/>
      <c r="R1485" s="215"/>
      <c r="S1485" s="215"/>
      <c r="T1485" s="216"/>
      <c r="AT1485" s="217" t="s">
        <v>173</v>
      </c>
      <c r="AU1485" s="217" t="s">
        <v>82</v>
      </c>
      <c r="AV1485" s="13" t="s">
        <v>80</v>
      </c>
      <c r="AW1485" s="13" t="s">
        <v>34</v>
      </c>
      <c r="AX1485" s="13" t="s">
        <v>73</v>
      </c>
      <c r="AY1485" s="217" t="s">
        <v>163</v>
      </c>
    </row>
    <row r="1486" spans="1:65" s="14" customFormat="1" ht="11.25">
      <c r="B1486" s="218"/>
      <c r="C1486" s="219"/>
      <c r="D1486" s="209" t="s">
        <v>173</v>
      </c>
      <c r="E1486" s="220" t="s">
        <v>20</v>
      </c>
      <c r="F1486" s="221" t="s">
        <v>1703</v>
      </c>
      <c r="G1486" s="219"/>
      <c r="H1486" s="222">
        <v>9.18</v>
      </c>
      <c r="I1486" s="223"/>
      <c r="J1486" s="219"/>
      <c r="K1486" s="219"/>
      <c r="L1486" s="224"/>
      <c r="M1486" s="225"/>
      <c r="N1486" s="226"/>
      <c r="O1486" s="226"/>
      <c r="P1486" s="226"/>
      <c r="Q1486" s="226"/>
      <c r="R1486" s="226"/>
      <c r="S1486" s="226"/>
      <c r="T1486" s="227"/>
      <c r="AT1486" s="228" t="s">
        <v>173</v>
      </c>
      <c r="AU1486" s="228" t="s">
        <v>82</v>
      </c>
      <c r="AV1486" s="14" t="s">
        <v>82</v>
      </c>
      <c r="AW1486" s="14" t="s">
        <v>34</v>
      </c>
      <c r="AX1486" s="14" t="s">
        <v>73</v>
      </c>
      <c r="AY1486" s="228" t="s">
        <v>163</v>
      </c>
    </row>
    <row r="1487" spans="1:65" s="14" customFormat="1" ht="11.25">
      <c r="B1487" s="218"/>
      <c r="C1487" s="219"/>
      <c r="D1487" s="209" t="s">
        <v>173</v>
      </c>
      <c r="E1487" s="220" t="s">
        <v>20</v>
      </c>
      <c r="F1487" s="221" t="s">
        <v>406</v>
      </c>
      <c r="G1487" s="219"/>
      <c r="H1487" s="222">
        <v>-1.1819999999999999</v>
      </c>
      <c r="I1487" s="223"/>
      <c r="J1487" s="219"/>
      <c r="K1487" s="219"/>
      <c r="L1487" s="224"/>
      <c r="M1487" s="225"/>
      <c r="N1487" s="226"/>
      <c r="O1487" s="226"/>
      <c r="P1487" s="226"/>
      <c r="Q1487" s="226"/>
      <c r="R1487" s="226"/>
      <c r="S1487" s="226"/>
      <c r="T1487" s="227"/>
      <c r="AT1487" s="228" t="s">
        <v>173</v>
      </c>
      <c r="AU1487" s="228" t="s">
        <v>82</v>
      </c>
      <c r="AV1487" s="14" t="s">
        <v>82</v>
      </c>
      <c r="AW1487" s="14" t="s">
        <v>34</v>
      </c>
      <c r="AX1487" s="14" t="s">
        <v>73</v>
      </c>
      <c r="AY1487" s="228" t="s">
        <v>163</v>
      </c>
    </row>
    <row r="1488" spans="1:65" s="13" customFormat="1" ht="11.25">
      <c r="B1488" s="207"/>
      <c r="C1488" s="208"/>
      <c r="D1488" s="209" t="s">
        <v>173</v>
      </c>
      <c r="E1488" s="210" t="s">
        <v>20</v>
      </c>
      <c r="F1488" s="211" t="s">
        <v>532</v>
      </c>
      <c r="G1488" s="208"/>
      <c r="H1488" s="210" t="s">
        <v>20</v>
      </c>
      <c r="I1488" s="212"/>
      <c r="J1488" s="208"/>
      <c r="K1488" s="208"/>
      <c r="L1488" s="213"/>
      <c r="M1488" s="214"/>
      <c r="N1488" s="215"/>
      <c r="O1488" s="215"/>
      <c r="P1488" s="215"/>
      <c r="Q1488" s="215"/>
      <c r="R1488" s="215"/>
      <c r="S1488" s="215"/>
      <c r="T1488" s="216"/>
      <c r="AT1488" s="217" t="s">
        <v>173</v>
      </c>
      <c r="AU1488" s="217" t="s">
        <v>82</v>
      </c>
      <c r="AV1488" s="13" t="s">
        <v>80</v>
      </c>
      <c r="AW1488" s="13" t="s">
        <v>34</v>
      </c>
      <c r="AX1488" s="13" t="s">
        <v>73</v>
      </c>
      <c r="AY1488" s="217" t="s">
        <v>163</v>
      </c>
    </row>
    <row r="1489" spans="1:65" s="14" customFormat="1" ht="11.25">
      <c r="B1489" s="218"/>
      <c r="C1489" s="219"/>
      <c r="D1489" s="209" t="s">
        <v>173</v>
      </c>
      <c r="E1489" s="220" t="s">
        <v>20</v>
      </c>
      <c r="F1489" s="221" t="s">
        <v>1711</v>
      </c>
      <c r="G1489" s="219"/>
      <c r="H1489" s="222">
        <v>43.764000000000003</v>
      </c>
      <c r="I1489" s="223"/>
      <c r="J1489" s="219"/>
      <c r="K1489" s="219"/>
      <c r="L1489" s="224"/>
      <c r="M1489" s="225"/>
      <c r="N1489" s="226"/>
      <c r="O1489" s="226"/>
      <c r="P1489" s="226"/>
      <c r="Q1489" s="226"/>
      <c r="R1489" s="226"/>
      <c r="S1489" s="226"/>
      <c r="T1489" s="227"/>
      <c r="AT1489" s="228" t="s">
        <v>173</v>
      </c>
      <c r="AU1489" s="228" t="s">
        <v>82</v>
      </c>
      <c r="AV1489" s="14" t="s">
        <v>82</v>
      </c>
      <c r="AW1489" s="14" t="s">
        <v>34</v>
      </c>
      <c r="AX1489" s="14" t="s">
        <v>73</v>
      </c>
      <c r="AY1489" s="228" t="s">
        <v>163</v>
      </c>
    </row>
    <row r="1490" spans="1:65" s="14" customFormat="1" ht="11.25">
      <c r="B1490" s="218"/>
      <c r="C1490" s="219"/>
      <c r="D1490" s="209" t="s">
        <v>173</v>
      </c>
      <c r="E1490" s="220" t="s">
        <v>20</v>
      </c>
      <c r="F1490" s="221" t="s">
        <v>1712</v>
      </c>
      <c r="G1490" s="219"/>
      <c r="H1490" s="222">
        <v>20.544</v>
      </c>
      <c r="I1490" s="223"/>
      <c r="J1490" s="219"/>
      <c r="K1490" s="219"/>
      <c r="L1490" s="224"/>
      <c r="M1490" s="225"/>
      <c r="N1490" s="226"/>
      <c r="O1490" s="226"/>
      <c r="P1490" s="226"/>
      <c r="Q1490" s="226"/>
      <c r="R1490" s="226"/>
      <c r="S1490" s="226"/>
      <c r="T1490" s="227"/>
      <c r="AT1490" s="228" t="s">
        <v>173</v>
      </c>
      <c r="AU1490" s="228" t="s">
        <v>82</v>
      </c>
      <c r="AV1490" s="14" t="s">
        <v>82</v>
      </c>
      <c r="AW1490" s="14" t="s">
        <v>34</v>
      </c>
      <c r="AX1490" s="14" t="s">
        <v>73</v>
      </c>
      <c r="AY1490" s="228" t="s">
        <v>163</v>
      </c>
    </row>
    <row r="1491" spans="1:65" s="14" customFormat="1" ht="11.25">
      <c r="B1491" s="218"/>
      <c r="C1491" s="219"/>
      <c r="D1491" s="209" t="s">
        <v>173</v>
      </c>
      <c r="E1491" s="220" t="s">
        <v>20</v>
      </c>
      <c r="F1491" s="221" t="s">
        <v>1713</v>
      </c>
      <c r="G1491" s="219"/>
      <c r="H1491" s="222">
        <v>2.8079999999999998</v>
      </c>
      <c r="I1491" s="223"/>
      <c r="J1491" s="219"/>
      <c r="K1491" s="219"/>
      <c r="L1491" s="224"/>
      <c r="M1491" s="225"/>
      <c r="N1491" s="226"/>
      <c r="O1491" s="226"/>
      <c r="P1491" s="226"/>
      <c r="Q1491" s="226"/>
      <c r="R1491" s="226"/>
      <c r="S1491" s="226"/>
      <c r="T1491" s="227"/>
      <c r="AT1491" s="228" t="s">
        <v>173</v>
      </c>
      <c r="AU1491" s="228" t="s">
        <v>82</v>
      </c>
      <c r="AV1491" s="14" t="s">
        <v>82</v>
      </c>
      <c r="AW1491" s="14" t="s">
        <v>34</v>
      </c>
      <c r="AX1491" s="14" t="s">
        <v>73</v>
      </c>
      <c r="AY1491" s="228" t="s">
        <v>163</v>
      </c>
    </row>
    <row r="1492" spans="1:65" s="14" customFormat="1" ht="11.25">
      <c r="B1492" s="218"/>
      <c r="C1492" s="219"/>
      <c r="D1492" s="209" t="s">
        <v>173</v>
      </c>
      <c r="E1492" s="220" t="s">
        <v>20</v>
      </c>
      <c r="F1492" s="221" t="s">
        <v>1714</v>
      </c>
      <c r="G1492" s="219"/>
      <c r="H1492" s="222">
        <v>29.472000000000001</v>
      </c>
      <c r="I1492" s="223"/>
      <c r="J1492" s="219"/>
      <c r="K1492" s="219"/>
      <c r="L1492" s="224"/>
      <c r="M1492" s="225"/>
      <c r="N1492" s="226"/>
      <c r="O1492" s="226"/>
      <c r="P1492" s="226"/>
      <c r="Q1492" s="226"/>
      <c r="R1492" s="226"/>
      <c r="S1492" s="226"/>
      <c r="T1492" s="227"/>
      <c r="AT1492" s="228" t="s">
        <v>173</v>
      </c>
      <c r="AU1492" s="228" t="s">
        <v>82</v>
      </c>
      <c r="AV1492" s="14" t="s">
        <v>82</v>
      </c>
      <c r="AW1492" s="14" t="s">
        <v>34</v>
      </c>
      <c r="AX1492" s="14" t="s">
        <v>73</v>
      </c>
      <c r="AY1492" s="228" t="s">
        <v>163</v>
      </c>
    </row>
    <row r="1493" spans="1:65" s="14" customFormat="1" ht="11.25">
      <c r="B1493" s="218"/>
      <c r="C1493" s="219"/>
      <c r="D1493" s="209" t="s">
        <v>173</v>
      </c>
      <c r="E1493" s="220" t="s">
        <v>20</v>
      </c>
      <c r="F1493" s="221" t="s">
        <v>1715</v>
      </c>
      <c r="G1493" s="219"/>
      <c r="H1493" s="222">
        <v>30.96</v>
      </c>
      <c r="I1493" s="223"/>
      <c r="J1493" s="219"/>
      <c r="K1493" s="219"/>
      <c r="L1493" s="224"/>
      <c r="M1493" s="225"/>
      <c r="N1493" s="226"/>
      <c r="O1493" s="226"/>
      <c r="P1493" s="226"/>
      <c r="Q1493" s="226"/>
      <c r="R1493" s="226"/>
      <c r="S1493" s="226"/>
      <c r="T1493" s="227"/>
      <c r="AT1493" s="228" t="s">
        <v>173</v>
      </c>
      <c r="AU1493" s="228" t="s">
        <v>82</v>
      </c>
      <c r="AV1493" s="14" t="s">
        <v>82</v>
      </c>
      <c r="AW1493" s="14" t="s">
        <v>34</v>
      </c>
      <c r="AX1493" s="14" t="s">
        <v>73</v>
      </c>
      <c r="AY1493" s="228" t="s">
        <v>163</v>
      </c>
    </row>
    <row r="1494" spans="1:65" s="14" customFormat="1" ht="11.25">
      <c r="B1494" s="218"/>
      <c r="C1494" s="219"/>
      <c r="D1494" s="209" t="s">
        <v>173</v>
      </c>
      <c r="E1494" s="220" t="s">
        <v>20</v>
      </c>
      <c r="F1494" s="221" t="s">
        <v>1716</v>
      </c>
      <c r="G1494" s="219"/>
      <c r="H1494" s="222">
        <v>-2.94</v>
      </c>
      <c r="I1494" s="223"/>
      <c r="J1494" s="219"/>
      <c r="K1494" s="219"/>
      <c r="L1494" s="224"/>
      <c r="M1494" s="225"/>
      <c r="N1494" s="226"/>
      <c r="O1494" s="226"/>
      <c r="P1494" s="226"/>
      <c r="Q1494" s="226"/>
      <c r="R1494" s="226"/>
      <c r="S1494" s="226"/>
      <c r="T1494" s="227"/>
      <c r="AT1494" s="228" t="s">
        <v>173</v>
      </c>
      <c r="AU1494" s="228" t="s">
        <v>82</v>
      </c>
      <c r="AV1494" s="14" t="s">
        <v>82</v>
      </c>
      <c r="AW1494" s="14" t="s">
        <v>34</v>
      </c>
      <c r="AX1494" s="14" t="s">
        <v>73</v>
      </c>
      <c r="AY1494" s="228" t="s">
        <v>163</v>
      </c>
    </row>
    <row r="1495" spans="1:65" s="14" customFormat="1" ht="11.25">
      <c r="B1495" s="218"/>
      <c r="C1495" s="219"/>
      <c r="D1495" s="209" t="s">
        <v>173</v>
      </c>
      <c r="E1495" s="220" t="s">
        <v>20</v>
      </c>
      <c r="F1495" s="221" t="s">
        <v>1717</v>
      </c>
      <c r="G1495" s="219"/>
      <c r="H1495" s="222">
        <v>-13.79</v>
      </c>
      <c r="I1495" s="223"/>
      <c r="J1495" s="219"/>
      <c r="K1495" s="219"/>
      <c r="L1495" s="224"/>
      <c r="M1495" s="225"/>
      <c r="N1495" s="226"/>
      <c r="O1495" s="226"/>
      <c r="P1495" s="226"/>
      <c r="Q1495" s="226"/>
      <c r="R1495" s="226"/>
      <c r="S1495" s="226"/>
      <c r="T1495" s="227"/>
      <c r="AT1495" s="228" t="s">
        <v>173</v>
      </c>
      <c r="AU1495" s="228" t="s">
        <v>82</v>
      </c>
      <c r="AV1495" s="14" t="s">
        <v>82</v>
      </c>
      <c r="AW1495" s="14" t="s">
        <v>34</v>
      </c>
      <c r="AX1495" s="14" t="s">
        <v>73</v>
      </c>
      <c r="AY1495" s="228" t="s">
        <v>163</v>
      </c>
    </row>
    <row r="1496" spans="1:65" s="15" customFormat="1" ht="11.25">
      <c r="B1496" s="229"/>
      <c r="C1496" s="230"/>
      <c r="D1496" s="209" t="s">
        <v>173</v>
      </c>
      <c r="E1496" s="231" t="s">
        <v>20</v>
      </c>
      <c r="F1496" s="232" t="s">
        <v>178</v>
      </c>
      <c r="G1496" s="230"/>
      <c r="H1496" s="233">
        <v>118.81600000000003</v>
      </c>
      <c r="I1496" s="234"/>
      <c r="J1496" s="230"/>
      <c r="K1496" s="230"/>
      <c r="L1496" s="235"/>
      <c r="M1496" s="236"/>
      <c r="N1496" s="237"/>
      <c r="O1496" s="237"/>
      <c r="P1496" s="237"/>
      <c r="Q1496" s="237"/>
      <c r="R1496" s="237"/>
      <c r="S1496" s="237"/>
      <c r="T1496" s="238"/>
      <c r="AT1496" s="239" t="s">
        <v>173</v>
      </c>
      <c r="AU1496" s="239" t="s">
        <v>82</v>
      </c>
      <c r="AV1496" s="15" t="s">
        <v>171</v>
      </c>
      <c r="AW1496" s="15" t="s">
        <v>34</v>
      </c>
      <c r="AX1496" s="15" t="s">
        <v>80</v>
      </c>
      <c r="AY1496" s="239" t="s">
        <v>163</v>
      </c>
    </row>
    <row r="1497" spans="1:65" s="2" customFormat="1" ht="14.45" customHeight="1">
      <c r="A1497" s="36"/>
      <c r="B1497" s="37"/>
      <c r="C1497" s="194" t="s">
        <v>1772</v>
      </c>
      <c r="D1497" s="194" t="s">
        <v>166</v>
      </c>
      <c r="E1497" s="195" t="s">
        <v>1773</v>
      </c>
      <c r="F1497" s="196" t="s">
        <v>1774</v>
      </c>
      <c r="G1497" s="197" t="s">
        <v>185</v>
      </c>
      <c r="H1497" s="198">
        <v>118.816</v>
      </c>
      <c r="I1497" s="199"/>
      <c r="J1497" s="200">
        <f>ROUND(I1497*H1497,2)</f>
        <v>0</v>
      </c>
      <c r="K1497" s="196" t="s">
        <v>170</v>
      </c>
      <c r="L1497" s="41"/>
      <c r="M1497" s="201" t="s">
        <v>20</v>
      </c>
      <c r="N1497" s="202" t="s">
        <v>44</v>
      </c>
      <c r="O1497" s="66"/>
      <c r="P1497" s="203">
        <f>O1497*H1497</f>
        <v>0</v>
      </c>
      <c r="Q1497" s="203">
        <v>4.5000000000000003E-5</v>
      </c>
      <c r="R1497" s="203">
        <f>Q1497*H1497</f>
        <v>5.3467200000000001E-3</v>
      </c>
      <c r="S1497" s="203">
        <v>0</v>
      </c>
      <c r="T1497" s="204">
        <f>S1497*H1497</f>
        <v>0</v>
      </c>
      <c r="U1497" s="36"/>
      <c r="V1497" s="36"/>
      <c r="W1497" s="36"/>
      <c r="X1497" s="36"/>
      <c r="Y1497" s="36"/>
      <c r="Z1497" s="36"/>
      <c r="AA1497" s="36"/>
      <c r="AB1497" s="36"/>
      <c r="AC1497" s="36"/>
      <c r="AD1497" s="36"/>
      <c r="AE1497" s="36"/>
      <c r="AR1497" s="205" t="s">
        <v>275</v>
      </c>
      <c r="AT1497" s="205" t="s">
        <v>166</v>
      </c>
      <c r="AU1497" s="205" t="s">
        <v>82</v>
      </c>
      <c r="AY1497" s="19" t="s">
        <v>163</v>
      </c>
      <c r="BE1497" s="206">
        <f>IF(N1497="základní",J1497,0)</f>
        <v>0</v>
      </c>
      <c r="BF1497" s="206">
        <f>IF(N1497="snížená",J1497,0)</f>
        <v>0</v>
      </c>
      <c r="BG1497" s="206">
        <f>IF(N1497="zákl. přenesená",J1497,0)</f>
        <v>0</v>
      </c>
      <c r="BH1497" s="206">
        <f>IF(N1497="sníž. přenesená",J1497,0)</f>
        <v>0</v>
      </c>
      <c r="BI1497" s="206">
        <f>IF(N1497="nulová",J1497,0)</f>
        <v>0</v>
      </c>
      <c r="BJ1497" s="19" t="s">
        <v>80</v>
      </c>
      <c r="BK1497" s="206">
        <f>ROUND(I1497*H1497,2)</f>
        <v>0</v>
      </c>
      <c r="BL1497" s="19" t="s">
        <v>275</v>
      </c>
      <c r="BM1497" s="205" t="s">
        <v>1775</v>
      </c>
    </row>
    <row r="1498" spans="1:65" s="2" customFormat="1" ht="91.5" customHeight="1">
      <c r="A1498" s="36"/>
      <c r="B1498" s="37"/>
      <c r="C1498" s="194" t="s">
        <v>1776</v>
      </c>
      <c r="D1498" s="194" t="s">
        <v>166</v>
      </c>
      <c r="E1498" s="195" t="s">
        <v>1777</v>
      </c>
      <c r="F1498" s="196" t="s">
        <v>1778</v>
      </c>
      <c r="G1498" s="197" t="s">
        <v>194</v>
      </c>
      <c r="H1498" s="198">
        <v>2</v>
      </c>
      <c r="I1498" s="199"/>
      <c r="J1498" s="200">
        <f>ROUND(I1498*H1498,2)</f>
        <v>0</v>
      </c>
      <c r="K1498" s="196" t="s">
        <v>20</v>
      </c>
      <c r="L1498" s="41"/>
      <c r="M1498" s="201" t="s">
        <v>20</v>
      </c>
      <c r="N1498" s="202" t="s">
        <v>44</v>
      </c>
      <c r="O1498" s="66"/>
      <c r="P1498" s="203">
        <f>O1498*H1498</f>
        <v>0</v>
      </c>
      <c r="Q1498" s="203">
        <v>0</v>
      </c>
      <c r="R1498" s="203">
        <f>Q1498*H1498</f>
        <v>0</v>
      </c>
      <c r="S1498" s="203">
        <v>0</v>
      </c>
      <c r="T1498" s="204">
        <f>S1498*H1498</f>
        <v>0</v>
      </c>
      <c r="U1498" s="36"/>
      <c r="V1498" s="36"/>
      <c r="W1498" s="36"/>
      <c r="X1498" s="36"/>
      <c r="Y1498" s="36"/>
      <c r="Z1498" s="36"/>
      <c r="AA1498" s="36"/>
      <c r="AB1498" s="36"/>
      <c r="AC1498" s="36"/>
      <c r="AD1498" s="36"/>
      <c r="AE1498" s="36"/>
      <c r="AR1498" s="205" t="s">
        <v>275</v>
      </c>
      <c r="AT1498" s="205" t="s">
        <v>166</v>
      </c>
      <c r="AU1498" s="205" t="s">
        <v>82</v>
      </c>
      <c r="AY1498" s="19" t="s">
        <v>163</v>
      </c>
      <c r="BE1498" s="206">
        <f>IF(N1498="základní",J1498,0)</f>
        <v>0</v>
      </c>
      <c r="BF1498" s="206">
        <f>IF(N1498="snížená",J1498,0)</f>
        <v>0</v>
      </c>
      <c r="BG1498" s="206">
        <f>IF(N1498="zákl. přenesená",J1498,0)</f>
        <v>0</v>
      </c>
      <c r="BH1498" s="206">
        <f>IF(N1498="sníž. přenesená",J1498,0)</f>
        <v>0</v>
      </c>
      <c r="BI1498" s="206">
        <f>IF(N1498="nulová",J1498,0)</f>
        <v>0</v>
      </c>
      <c r="BJ1498" s="19" t="s">
        <v>80</v>
      </c>
      <c r="BK1498" s="206">
        <f>ROUND(I1498*H1498,2)</f>
        <v>0</v>
      </c>
      <c r="BL1498" s="19" t="s">
        <v>275</v>
      </c>
      <c r="BM1498" s="205" t="s">
        <v>1779</v>
      </c>
    </row>
    <row r="1499" spans="1:65" s="2" customFormat="1" ht="35.25" customHeight="1">
      <c r="A1499" s="36"/>
      <c r="B1499" s="37"/>
      <c r="C1499" s="194" t="s">
        <v>1780</v>
      </c>
      <c r="D1499" s="194" t="s">
        <v>166</v>
      </c>
      <c r="E1499" s="195" t="s">
        <v>1781</v>
      </c>
      <c r="F1499" s="196" t="s">
        <v>1782</v>
      </c>
      <c r="G1499" s="197" t="s">
        <v>207</v>
      </c>
      <c r="H1499" s="198">
        <v>2.0009999999999999</v>
      </c>
      <c r="I1499" s="199"/>
      <c r="J1499" s="200">
        <f>ROUND(I1499*H1499,2)</f>
        <v>0</v>
      </c>
      <c r="K1499" s="196" t="s">
        <v>170</v>
      </c>
      <c r="L1499" s="41"/>
      <c r="M1499" s="201" t="s">
        <v>20</v>
      </c>
      <c r="N1499" s="202" t="s">
        <v>44</v>
      </c>
      <c r="O1499" s="66"/>
      <c r="P1499" s="203">
        <f>O1499*H1499</f>
        <v>0</v>
      </c>
      <c r="Q1499" s="203">
        <v>0</v>
      </c>
      <c r="R1499" s="203">
        <f>Q1499*H1499</f>
        <v>0</v>
      </c>
      <c r="S1499" s="203">
        <v>0</v>
      </c>
      <c r="T1499" s="204">
        <f>S1499*H1499</f>
        <v>0</v>
      </c>
      <c r="U1499" s="36"/>
      <c r="V1499" s="36"/>
      <c r="W1499" s="36"/>
      <c r="X1499" s="36"/>
      <c r="Y1499" s="36"/>
      <c r="Z1499" s="36"/>
      <c r="AA1499" s="36"/>
      <c r="AB1499" s="36"/>
      <c r="AC1499" s="36"/>
      <c r="AD1499" s="36"/>
      <c r="AE1499" s="36"/>
      <c r="AR1499" s="205" t="s">
        <v>275</v>
      </c>
      <c r="AT1499" s="205" t="s">
        <v>166</v>
      </c>
      <c r="AU1499" s="205" t="s">
        <v>82</v>
      </c>
      <c r="AY1499" s="19" t="s">
        <v>163</v>
      </c>
      <c r="BE1499" s="206">
        <f>IF(N1499="základní",J1499,0)</f>
        <v>0</v>
      </c>
      <c r="BF1499" s="206">
        <f>IF(N1499="snížená",J1499,0)</f>
        <v>0</v>
      </c>
      <c r="BG1499" s="206">
        <f>IF(N1499="zákl. přenesená",J1499,0)</f>
        <v>0</v>
      </c>
      <c r="BH1499" s="206">
        <f>IF(N1499="sníž. přenesená",J1499,0)</f>
        <v>0</v>
      </c>
      <c r="BI1499" s="206">
        <f>IF(N1499="nulová",J1499,0)</f>
        <v>0</v>
      </c>
      <c r="BJ1499" s="19" t="s">
        <v>80</v>
      </c>
      <c r="BK1499" s="206">
        <f>ROUND(I1499*H1499,2)</f>
        <v>0</v>
      </c>
      <c r="BL1499" s="19" t="s">
        <v>275</v>
      </c>
      <c r="BM1499" s="205" t="s">
        <v>1783</v>
      </c>
    </row>
    <row r="1500" spans="1:65" s="2" customFormat="1" ht="87.75">
      <c r="A1500" s="36"/>
      <c r="B1500" s="37"/>
      <c r="C1500" s="38"/>
      <c r="D1500" s="209" t="s">
        <v>187</v>
      </c>
      <c r="E1500" s="38"/>
      <c r="F1500" s="240" t="s">
        <v>871</v>
      </c>
      <c r="G1500" s="38"/>
      <c r="H1500" s="38"/>
      <c r="I1500" s="117"/>
      <c r="J1500" s="38"/>
      <c r="K1500" s="38"/>
      <c r="L1500" s="41"/>
      <c r="M1500" s="241"/>
      <c r="N1500" s="242"/>
      <c r="O1500" s="66"/>
      <c r="P1500" s="66"/>
      <c r="Q1500" s="66"/>
      <c r="R1500" s="66"/>
      <c r="S1500" s="66"/>
      <c r="T1500" s="67"/>
      <c r="U1500" s="36"/>
      <c r="V1500" s="36"/>
      <c r="W1500" s="36"/>
      <c r="X1500" s="36"/>
      <c r="Y1500" s="36"/>
      <c r="Z1500" s="36"/>
      <c r="AA1500" s="36"/>
      <c r="AB1500" s="36"/>
      <c r="AC1500" s="36"/>
      <c r="AD1500" s="36"/>
      <c r="AE1500" s="36"/>
      <c r="AT1500" s="19" t="s">
        <v>187</v>
      </c>
      <c r="AU1500" s="19" t="s">
        <v>82</v>
      </c>
    </row>
    <row r="1501" spans="1:65" s="12" customFormat="1" ht="22.9" customHeight="1">
      <c r="B1501" s="178"/>
      <c r="C1501" s="179"/>
      <c r="D1501" s="180" t="s">
        <v>72</v>
      </c>
      <c r="E1501" s="192" t="s">
        <v>1784</v>
      </c>
      <c r="F1501" s="192" t="s">
        <v>1785</v>
      </c>
      <c r="G1501" s="179"/>
      <c r="H1501" s="179"/>
      <c r="I1501" s="182"/>
      <c r="J1501" s="193">
        <f>BK1501</f>
        <v>0</v>
      </c>
      <c r="K1501" s="179"/>
      <c r="L1501" s="184"/>
      <c r="M1501" s="185"/>
      <c r="N1501" s="186"/>
      <c r="O1501" s="186"/>
      <c r="P1501" s="187">
        <f>SUM(P1502:P1512)</f>
        <v>0</v>
      </c>
      <c r="Q1501" s="186"/>
      <c r="R1501" s="187">
        <f>SUM(R1502:R1512)</f>
        <v>0.53269500000000003</v>
      </c>
      <c r="S1501" s="186"/>
      <c r="T1501" s="188">
        <f>SUM(T1502:T1512)</f>
        <v>0</v>
      </c>
      <c r="AR1501" s="189" t="s">
        <v>82</v>
      </c>
      <c r="AT1501" s="190" t="s">
        <v>72</v>
      </c>
      <c r="AU1501" s="190" t="s">
        <v>80</v>
      </c>
      <c r="AY1501" s="189" t="s">
        <v>163</v>
      </c>
      <c r="BK1501" s="191">
        <f>SUM(BK1502:BK1512)</f>
        <v>0</v>
      </c>
    </row>
    <row r="1502" spans="1:65" s="2" customFormat="1" ht="14.45" customHeight="1">
      <c r="A1502" s="36"/>
      <c r="B1502" s="37"/>
      <c r="C1502" s="194" t="s">
        <v>1786</v>
      </c>
      <c r="D1502" s="194" t="s">
        <v>166</v>
      </c>
      <c r="E1502" s="195" t="s">
        <v>1787</v>
      </c>
      <c r="F1502" s="196" t="s">
        <v>1788</v>
      </c>
      <c r="G1502" s="197" t="s">
        <v>245</v>
      </c>
      <c r="H1502" s="198">
        <v>25</v>
      </c>
      <c r="I1502" s="199"/>
      <c r="J1502" s="200">
        <f>ROUND(I1502*H1502,2)</f>
        <v>0</v>
      </c>
      <c r="K1502" s="196" t="s">
        <v>170</v>
      </c>
      <c r="L1502" s="41"/>
      <c r="M1502" s="201" t="s">
        <v>20</v>
      </c>
      <c r="N1502" s="202" t="s">
        <v>44</v>
      </c>
      <c r="O1502" s="66"/>
      <c r="P1502" s="203">
        <f>O1502*H1502</f>
        <v>0</v>
      </c>
      <c r="Q1502" s="203">
        <v>2.14E-4</v>
      </c>
      <c r="R1502" s="203">
        <f>Q1502*H1502</f>
        <v>5.3499999999999997E-3</v>
      </c>
      <c r="S1502" s="203">
        <v>0</v>
      </c>
      <c r="T1502" s="204">
        <f>S1502*H1502</f>
        <v>0</v>
      </c>
      <c r="U1502" s="36"/>
      <c r="V1502" s="36"/>
      <c r="W1502" s="36"/>
      <c r="X1502" s="36"/>
      <c r="Y1502" s="36"/>
      <c r="Z1502" s="36"/>
      <c r="AA1502" s="36"/>
      <c r="AB1502" s="36"/>
      <c r="AC1502" s="36"/>
      <c r="AD1502" s="36"/>
      <c r="AE1502" s="36"/>
      <c r="AR1502" s="205" t="s">
        <v>275</v>
      </c>
      <c r="AT1502" s="205" t="s">
        <v>166</v>
      </c>
      <c r="AU1502" s="205" t="s">
        <v>82</v>
      </c>
      <c r="AY1502" s="19" t="s">
        <v>163</v>
      </c>
      <c r="BE1502" s="206">
        <f>IF(N1502="základní",J1502,0)</f>
        <v>0</v>
      </c>
      <c r="BF1502" s="206">
        <f>IF(N1502="snížená",J1502,0)</f>
        <v>0</v>
      </c>
      <c r="BG1502" s="206">
        <f>IF(N1502="zákl. přenesená",J1502,0)</f>
        <v>0</v>
      </c>
      <c r="BH1502" s="206">
        <f>IF(N1502="sníž. přenesená",J1502,0)</f>
        <v>0</v>
      </c>
      <c r="BI1502" s="206">
        <f>IF(N1502="nulová",J1502,0)</f>
        <v>0</v>
      </c>
      <c r="BJ1502" s="19" t="s">
        <v>80</v>
      </c>
      <c r="BK1502" s="206">
        <f>ROUND(I1502*H1502,2)</f>
        <v>0</v>
      </c>
      <c r="BL1502" s="19" t="s">
        <v>275</v>
      </c>
      <c r="BM1502" s="205" t="s">
        <v>1789</v>
      </c>
    </row>
    <row r="1503" spans="1:65" s="2" customFormat="1" ht="29.25">
      <c r="A1503" s="36"/>
      <c r="B1503" s="37"/>
      <c r="C1503" s="38"/>
      <c r="D1503" s="209" t="s">
        <v>187</v>
      </c>
      <c r="E1503" s="38"/>
      <c r="F1503" s="240" t="s">
        <v>1790</v>
      </c>
      <c r="G1503" s="38"/>
      <c r="H1503" s="38"/>
      <c r="I1503" s="117"/>
      <c r="J1503" s="38"/>
      <c r="K1503" s="38"/>
      <c r="L1503" s="41"/>
      <c r="M1503" s="241"/>
      <c r="N1503" s="242"/>
      <c r="O1503" s="66"/>
      <c r="P1503" s="66"/>
      <c r="Q1503" s="66"/>
      <c r="R1503" s="66"/>
      <c r="S1503" s="66"/>
      <c r="T1503" s="67"/>
      <c r="U1503" s="36"/>
      <c r="V1503" s="36"/>
      <c r="W1503" s="36"/>
      <c r="X1503" s="36"/>
      <c r="Y1503" s="36"/>
      <c r="Z1503" s="36"/>
      <c r="AA1503" s="36"/>
      <c r="AB1503" s="36"/>
      <c r="AC1503" s="36"/>
      <c r="AD1503" s="36"/>
      <c r="AE1503" s="36"/>
      <c r="AT1503" s="19" t="s">
        <v>187</v>
      </c>
      <c r="AU1503" s="19" t="s">
        <v>82</v>
      </c>
    </row>
    <row r="1504" spans="1:65" s="2" customFormat="1" ht="27.75" customHeight="1">
      <c r="A1504" s="36"/>
      <c r="B1504" s="37"/>
      <c r="C1504" s="194" t="s">
        <v>1791</v>
      </c>
      <c r="D1504" s="194" t="s">
        <v>166</v>
      </c>
      <c r="E1504" s="195" t="s">
        <v>1792</v>
      </c>
      <c r="F1504" s="196" t="s">
        <v>1793</v>
      </c>
      <c r="G1504" s="197" t="s">
        <v>185</v>
      </c>
      <c r="H1504" s="198">
        <v>20</v>
      </c>
      <c r="I1504" s="199"/>
      <c r="J1504" s="200">
        <f>ROUND(I1504*H1504,2)</f>
        <v>0</v>
      </c>
      <c r="K1504" s="196" t="s">
        <v>170</v>
      </c>
      <c r="L1504" s="41"/>
      <c r="M1504" s="201" t="s">
        <v>20</v>
      </c>
      <c r="N1504" s="202" t="s">
        <v>44</v>
      </c>
      <c r="O1504" s="66"/>
      <c r="P1504" s="203">
        <f>O1504*H1504</f>
        <v>0</v>
      </c>
      <c r="Q1504" s="203">
        <v>8.0000000000000007E-5</v>
      </c>
      <c r="R1504" s="203">
        <f>Q1504*H1504</f>
        <v>1.6000000000000001E-3</v>
      </c>
      <c r="S1504" s="203">
        <v>0</v>
      </c>
      <c r="T1504" s="204">
        <f>S1504*H1504</f>
        <v>0</v>
      </c>
      <c r="U1504" s="36"/>
      <c r="V1504" s="36"/>
      <c r="W1504" s="36"/>
      <c r="X1504" s="36"/>
      <c r="Y1504" s="36"/>
      <c r="Z1504" s="36"/>
      <c r="AA1504" s="36"/>
      <c r="AB1504" s="36"/>
      <c r="AC1504" s="36"/>
      <c r="AD1504" s="36"/>
      <c r="AE1504" s="36"/>
      <c r="AR1504" s="205" t="s">
        <v>275</v>
      </c>
      <c r="AT1504" s="205" t="s">
        <v>166</v>
      </c>
      <c r="AU1504" s="205" t="s">
        <v>82</v>
      </c>
      <c r="AY1504" s="19" t="s">
        <v>163</v>
      </c>
      <c r="BE1504" s="206">
        <f>IF(N1504="základní",J1504,0)</f>
        <v>0</v>
      </c>
      <c r="BF1504" s="206">
        <f>IF(N1504="snížená",J1504,0)</f>
        <v>0</v>
      </c>
      <c r="BG1504" s="206">
        <f>IF(N1504="zákl. přenesená",J1504,0)</f>
        <v>0</v>
      </c>
      <c r="BH1504" s="206">
        <f>IF(N1504="sníž. přenesená",J1504,0)</f>
        <v>0</v>
      </c>
      <c r="BI1504" s="206">
        <f>IF(N1504="nulová",J1504,0)</f>
        <v>0</v>
      </c>
      <c r="BJ1504" s="19" t="s">
        <v>80</v>
      </c>
      <c r="BK1504" s="206">
        <f>ROUND(I1504*H1504,2)</f>
        <v>0</v>
      </c>
      <c r="BL1504" s="19" t="s">
        <v>275</v>
      </c>
      <c r="BM1504" s="205" t="s">
        <v>1794</v>
      </c>
    </row>
    <row r="1505" spans="1:65" s="2" customFormat="1" ht="14.45" customHeight="1">
      <c r="A1505" s="36"/>
      <c r="B1505" s="37"/>
      <c r="C1505" s="194" t="s">
        <v>1795</v>
      </c>
      <c r="D1505" s="194" t="s">
        <v>166</v>
      </c>
      <c r="E1505" s="195" t="s">
        <v>1796</v>
      </c>
      <c r="F1505" s="196" t="s">
        <v>1797</v>
      </c>
      <c r="G1505" s="197" t="s">
        <v>185</v>
      </c>
      <c r="H1505" s="198">
        <v>20</v>
      </c>
      <c r="I1505" s="199"/>
      <c r="J1505" s="200">
        <f>ROUND(I1505*H1505,2)</f>
        <v>0</v>
      </c>
      <c r="K1505" s="196" t="s">
        <v>170</v>
      </c>
      <c r="L1505" s="41"/>
      <c r="M1505" s="201" t="s">
        <v>20</v>
      </c>
      <c r="N1505" s="202" t="s">
        <v>44</v>
      </c>
      <c r="O1505" s="66"/>
      <c r="P1505" s="203">
        <f>O1505*H1505</f>
        <v>0</v>
      </c>
      <c r="Q1505" s="203">
        <v>1.2765000000000001E-4</v>
      </c>
      <c r="R1505" s="203">
        <f>Q1505*H1505</f>
        <v>2.5530000000000001E-3</v>
      </c>
      <c r="S1505" s="203">
        <v>0</v>
      </c>
      <c r="T1505" s="204">
        <f>S1505*H1505</f>
        <v>0</v>
      </c>
      <c r="U1505" s="36"/>
      <c r="V1505" s="36"/>
      <c r="W1505" s="36"/>
      <c r="X1505" s="36"/>
      <c r="Y1505" s="36"/>
      <c r="Z1505" s="36"/>
      <c r="AA1505" s="36"/>
      <c r="AB1505" s="36"/>
      <c r="AC1505" s="36"/>
      <c r="AD1505" s="36"/>
      <c r="AE1505" s="36"/>
      <c r="AR1505" s="205" t="s">
        <v>275</v>
      </c>
      <c r="AT1505" s="205" t="s">
        <v>166</v>
      </c>
      <c r="AU1505" s="205" t="s">
        <v>82</v>
      </c>
      <c r="AY1505" s="19" t="s">
        <v>163</v>
      </c>
      <c r="BE1505" s="206">
        <f>IF(N1505="základní",J1505,0)</f>
        <v>0</v>
      </c>
      <c r="BF1505" s="206">
        <f>IF(N1505="snížená",J1505,0)</f>
        <v>0</v>
      </c>
      <c r="BG1505" s="206">
        <f>IF(N1505="zákl. přenesená",J1505,0)</f>
        <v>0</v>
      </c>
      <c r="BH1505" s="206">
        <f>IF(N1505="sníž. přenesená",J1505,0)</f>
        <v>0</v>
      </c>
      <c r="BI1505" s="206">
        <f>IF(N1505="nulová",J1505,0)</f>
        <v>0</v>
      </c>
      <c r="BJ1505" s="19" t="s">
        <v>80</v>
      </c>
      <c r="BK1505" s="206">
        <f>ROUND(I1505*H1505,2)</f>
        <v>0</v>
      </c>
      <c r="BL1505" s="19" t="s">
        <v>275</v>
      </c>
      <c r="BM1505" s="205" t="s">
        <v>1798</v>
      </c>
    </row>
    <row r="1506" spans="1:65" s="2" customFormat="1" ht="24" customHeight="1">
      <c r="A1506" s="36"/>
      <c r="B1506" s="37"/>
      <c r="C1506" s="194" t="s">
        <v>1799</v>
      </c>
      <c r="D1506" s="194" t="s">
        <v>166</v>
      </c>
      <c r="E1506" s="195" t="s">
        <v>1800</v>
      </c>
      <c r="F1506" s="196" t="s">
        <v>1801</v>
      </c>
      <c r="G1506" s="197" t="s">
        <v>185</v>
      </c>
      <c r="H1506" s="198">
        <v>20</v>
      </c>
      <c r="I1506" s="199"/>
      <c r="J1506" s="200">
        <f>ROUND(I1506*H1506,2)</f>
        <v>0</v>
      </c>
      <c r="K1506" s="196" t="s">
        <v>170</v>
      </c>
      <c r="L1506" s="41"/>
      <c r="M1506" s="201" t="s">
        <v>20</v>
      </c>
      <c r="N1506" s="202" t="s">
        <v>44</v>
      </c>
      <c r="O1506" s="66"/>
      <c r="P1506" s="203">
        <f>O1506*H1506</f>
        <v>0</v>
      </c>
      <c r="Q1506" s="203">
        <v>8.5879999999999998E-5</v>
      </c>
      <c r="R1506" s="203">
        <f>Q1506*H1506</f>
        <v>1.7175999999999999E-3</v>
      </c>
      <c r="S1506" s="203">
        <v>0</v>
      </c>
      <c r="T1506" s="204">
        <f>S1506*H1506</f>
        <v>0</v>
      </c>
      <c r="U1506" s="36"/>
      <c r="V1506" s="36"/>
      <c r="W1506" s="36"/>
      <c r="X1506" s="36"/>
      <c r="Y1506" s="36"/>
      <c r="Z1506" s="36"/>
      <c r="AA1506" s="36"/>
      <c r="AB1506" s="36"/>
      <c r="AC1506" s="36"/>
      <c r="AD1506" s="36"/>
      <c r="AE1506" s="36"/>
      <c r="AR1506" s="205" t="s">
        <v>275</v>
      </c>
      <c r="AT1506" s="205" t="s">
        <v>166</v>
      </c>
      <c r="AU1506" s="205" t="s">
        <v>82</v>
      </c>
      <c r="AY1506" s="19" t="s">
        <v>163</v>
      </c>
      <c r="BE1506" s="206">
        <f>IF(N1506="základní",J1506,0)</f>
        <v>0</v>
      </c>
      <c r="BF1506" s="206">
        <f>IF(N1506="snížená",J1506,0)</f>
        <v>0</v>
      </c>
      <c r="BG1506" s="206">
        <f>IF(N1506="zákl. přenesená",J1506,0)</f>
        <v>0</v>
      </c>
      <c r="BH1506" s="206">
        <f>IF(N1506="sníž. přenesená",J1506,0)</f>
        <v>0</v>
      </c>
      <c r="BI1506" s="206">
        <f>IF(N1506="nulová",J1506,0)</f>
        <v>0</v>
      </c>
      <c r="BJ1506" s="19" t="s">
        <v>80</v>
      </c>
      <c r="BK1506" s="206">
        <f>ROUND(I1506*H1506,2)</f>
        <v>0</v>
      </c>
      <c r="BL1506" s="19" t="s">
        <v>275</v>
      </c>
      <c r="BM1506" s="205" t="s">
        <v>1802</v>
      </c>
    </row>
    <row r="1507" spans="1:65" s="2" customFormat="1" ht="31.5" customHeight="1">
      <c r="A1507" s="36"/>
      <c r="B1507" s="37"/>
      <c r="C1507" s="194" t="s">
        <v>1803</v>
      </c>
      <c r="D1507" s="194" t="s">
        <v>166</v>
      </c>
      <c r="E1507" s="195" t="s">
        <v>1804</v>
      </c>
      <c r="F1507" s="196" t="s">
        <v>1805</v>
      </c>
      <c r="G1507" s="197" t="s">
        <v>185</v>
      </c>
      <c r="H1507" s="198">
        <v>603</v>
      </c>
      <c r="I1507" s="199"/>
      <c r="J1507" s="200">
        <f>ROUND(I1507*H1507,2)</f>
        <v>0</v>
      </c>
      <c r="K1507" s="196" t="s">
        <v>170</v>
      </c>
      <c r="L1507" s="41"/>
      <c r="M1507" s="201" t="s">
        <v>20</v>
      </c>
      <c r="N1507" s="202" t="s">
        <v>44</v>
      </c>
      <c r="O1507" s="66"/>
      <c r="P1507" s="203">
        <f>O1507*H1507</f>
        <v>0</v>
      </c>
      <c r="Q1507" s="203">
        <v>1.3999999999999999E-4</v>
      </c>
      <c r="R1507" s="203">
        <f>Q1507*H1507</f>
        <v>8.4419999999999995E-2</v>
      </c>
      <c r="S1507" s="203">
        <v>0</v>
      </c>
      <c r="T1507" s="204">
        <f>S1507*H1507</f>
        <v>0</v>
      </c>
      <c r="U1507" s="36"/>
      <c r="V1507" s="36"/>
      <c r="W1507" s="36"/>
      <c r="X1507" s="36"/>
      <c r="Y1507" s="36"/>
      <c r="Z1507" s="36"/>
      <c r="AA1507" s="36"/>
      <c r="AB1507" s="36"/>
      <c r="AC1507" s="36"/>
      <c r="AD1507" s="36"/>
      <c r="AE1507" s="36"/>
      <c r="AR1507" s="205" t="s">
        <v>275</v>
      </c>
      <c r="AT1507" s="205" t="s">
        <v>166</v>
      </c>
      <c r="AU1507" s="205" t="s">
        <v>82</v>
      </c>
      <c r="AY1507" s="19" t="s">
        <v>163</v>
      </c>
      <c r="BE1507" s="206">
        <f>IF(N1507="základní",J1507,0)</f>
        <v>0</v>
      </c>
      <c r="BF1507" s="206">
        <f>IF(N1507="snížená",J1507,0)</f>
        <v>0</v>
      </c>
      <c r="BG1507" s="206">
        <f>IF(N1507="zákl. přenesená",J1507,0)</f>
        <v>0</v>
      </c>
      <c r="BH1507" s="206">
        <f>IF(N1507="sníž. přenesená",J1507,0)</f>
        <v>0</v>
      </c>
      <c r="BI1507" s="206">
        <f>IF(N1507="nulová",J1507,0)</f>
        <v>0</v>
      </c>
      <c r="BJ1507" s="19" t="s">
        <v>80</v>
      </c>
      <c r="BK1507" s="206">
        <f>ROUND(I1507*H1507,2)</f>
        <v>0</v>
      </c>
      <c r="BL1507" s="19" t="s">
        <v>275</v>
      </c>
      <c r="BM1507" s="205" t="s">
        <v>1806</v>
      </c>
    </row>
    <row r="1508" spans="1:65" s="13" customFormat="1" ht="11.25">
      <c r="B1508" s="207"/>
      <c r="C1508" s="208"/>
      <c r="D1508" s="209" t="s">
        <v>173</v>
      </c>
      <c r="E1508" s="210" t="s">
        <v>20</v>
      </c>
      <c r="F1508" s="211" t="s">
        <v>1807</v>
      </c>
      <c r="G1508" s="208"/>
      <c r="H1508" s="210" t="s">
        <v>20</v>
      </c>
      <c r="I1508" s="212"/>
      <c r="J1508" s="208"/>
      <c r="K1508" s="208"/>
      <c r="L1508" s="213"/>
      <c r="M1508" s="214"/>
      <c r="N1508" s="215"/>
      <c r="O1508" s="215"/>
      <c r="P1508" s="215"/>
      <c r="Q1508" s="215"/>
      <c r="R1508" s="215"/>
      <c r="S1508" s="215"/>
      <c r="T1508" s="216"/>
      <c r="AT1508" s="217" t="s">
        <v>173</v>
      </c>
      <c r="AU1508" s="217" t="s">
        <v>82</v>
      </c>
      <c r="AV1508" s="13" t="s">
        <v>80</v>
      </c>
      <c r="AW1508" s="13" t="s">
        <v>34</v>
      </c>
      <c r="AX1508" s="13" t="s">
        <v>73</v>
      </c>
      <c r="AY1508" s="217" t="s">
        <v>163</v>
      </c>
    </row>
    <row r="1509" spans="1:65" s="14" customFormat="1" ht="11.25">
      <c r="B1509" s="218"/>
      <c r="C1509" s="219"/>
      <c r="D1509" s="209" t="s">
        <v>173</v>
      </c>
      <c r="E1509" s="220" t="s">
        <v>20</v>
      </c>
      <c r="F1509" s="221" t="s">
        <v>1808</v>
      </c>
      <c r="G1509" s="219"/>
      <c r="H1509" s="222">
        <v>603</v>
      </c>
      <c r="I1509" s="223"/>
      <c r="J1509" s="219"/>
      <c r="K1509" s="219"/>
      <c r="L1509" s="224"/>
      <c r="M1509" s="225"/>
      <c r="N1509" s="226"/>
      <c r="O1509" s="226"/>
      <c r="P1509" s="226"/>
      <c r="Q1509" s="226"/>
      <c r="R1509" s="226"/>
      <c r="S1509" s="226"/>
      <c r="T1509" s="227"/>
      <c r="AT1509" s="228" t="s">
        <v>173</v>
      </c>
      <c r="AU1509" s="228" t="s">
        <v>82</v>
      </c>
      <c r="AV1509" s="14" t="s">
        <v>82</v>
      </c>
      <c r="AW1509" s="14" t="s">
        <v>34</v>
      </c>
      <c r="AX1509" s="14" t="s">
        <v>80</v>
      </c>
      <c r="AY1509" s="228" t="s">
        <v>163</v>
      </c>
    </row>
    <row r="1510" spans="1:65" s="2" customFormat="1" ht="33.75" customHeight="1">
      <c r="A1510" s="36"/>
      <c r="B1510" s="37"/>
      <c r="C1510" s="194" t="s">
        <v>1809</v>
      </c>
      <c r="D1510" s="194" t="s">
        <v>166</v>
      </c>
      <c r="E1510" s="195" t="s">
        <v>1810</v>
      </c>
      <c r="F1510" s="196" t="s">
        <v>1811</v>
      </c>
      <c r="G1510" s="197" t="s">
        <v>185</v>
      </c>
      <c r="H1510" s="198">
        <v>603</v>
      </c>
      <c r="I1510" s="199"/>
      <c r="J1510" s="200">
        <f>ROUND(I1510*H1510,2)</f>
        <v>0</v>
      </c>
      <c r="K1510" s="196" t="s">
        <v>170</v>
      </c>
      <c r="L1510" s="41"/>
      <c r="M1510" s="201" t="s">
        <v>20</v>
      </c>
      <c r="N1510" s="202" t="s">
        <v>44</v>
      </c>
      <c r="O1510" s="66"/>
      <c r="P1510" s="203">
        <f>O1510*H1510</f>
        <v>0</v>
      </c>
      <c r="Q1510" s="203">
        <v>7.2480000000000005E-4</v>
      </c>
      <c r="R1510" s="203">
        <f>Q1510*H1510</f>
        <v>0.43705440000000001</v>
      </c>
      <c r="S1510" s="203">
        <v>0</v>
      </c>
      <c r="T1510" s="204">
        <f>S1510*H1510</f>
        <v>0</v>
      </c>
      <c r="U1510" s="36"/>
      <c r="V1510" s="36"/>
      <c r="W1510" s="36"/>
      <c r="X1510" s="36"/>
      <c r="Y1510" s="36"/>
      <c r="Z1510" s="36"/>
      <c r="AA1510" s="36"/>
      <c r="AB1510" s="36"/>
      <c r="AC1510" s="36"/>
      <c r="AD1510" s="36"/>
      <c r="AE1510" s="36"/>
      <c r="AR1510" s="205" t="s">
        <v>275</v>
      </c>
      <c r="AT1510" s="205" t="s">
        <v>166</v>
      </c>
      <c r="AU1510" s="205" t="s">
        <v>82</v>
      </c>
      <c r="AY1510" s="19" t="s">
        <v>163</v>
      </c>
      <c r="BE1510" s="206">
        <f>IF(N1510="základní",J1510,0)</f>
        <v>0</v>
      </c>
      <c r="BF1510" s="206">
        <f>IF(N1510="snížená",J1510,0)</f>
        <v>0</v>
      </c>
      <c r="BG1510" s="206">
        <f>IF(N1510="zákl. přenesená",J1510,0)</f>
        <v>0</v>
      </c>
      <c r="BH1510" s="206">
        <f>IF(N1510="sníž. přenesená",J1510,0)</f>
        <v>0</v>
      </c>
      <c r="BI1510" s="206">
        <f>IF(N1510="nulová",J1510,0)</f>
        <v>0</v>
      </c>
      <c r="BJ1510" s="19" t="s">
        <v>80</v>
      </c>
      <c r="BK1510" s="206">
        <f>ROUND(I1510*H1510,2)</f>
        <v>0</v>
      </c>
      <c r="BL1510" s="19" t="s">
        <v>275</v>
      </c>
      <c r="BM1510" s="205" t="s">
        <v>1812</v>
      </c>
    </row>
    <row r="1511" spans="1:65" s="13" customFormat="1" ht="11.25">
      <c r="B1511" s="207"/>
      <c r="C1511" s="208"/>
      <c r="D1511" s="209" t="s">
        <v>173</v>
      </c>
      <c r="E1511" s="210" t="s">
        <v>20</v>
      </c>
      <c r="F1511" s="211" t="s">
        <v>482</v>
      </c>
      <c r="G1511" s="208"/>
      <c r="H1511" s="210" t="s">
        <v>20</v>
      </c>
      <c r="I1511" s="212"/>
      <c r="J1511" s="208"/>
      <c r="K1511" s="208"/>
      <c r="L1511" s="213"/>
      <c r="M1511" s="214"/>
      <c r="N1511" s="215"/>
      <c r="O1511" s="215"/>
      <c r="P1511" s="215"/>
      <c r="Q1511" s="215"/>
      <c r="R1511" s="215"/>
      <c r="S1511" s="215"/>
      <c r="T1511" s="216"/>
      <c r="AT1511" s="217" t="s">
        <v>173</v>
      </c>
      <c r="AU1511" s="217" t="s">
        <v>82</v>
      </c>
      <c r="AV1511" s="13" t="s">
        <v>80</v>
      </c>
      <c r="AW1511" s="13" t="s">
        <v>34</v>
      </c>
      <c r="AX1511" s="13" t="s">
        <v>73</v>
      </c>
      <c r="AY1511" s="217" t="s">
        <v>163</v>
      </c>
    </row>
    <row r="1512" spans="1:65" s="14" customFormat="1" ht="11.25">
      <c r="B1512" s="218"/>
      <c r="C1512" s="219"/>
      <c r="D1512" s="209" t="s">
        <v>173</v>
      </c>
      <c r="E1512" s="220" t="s">
        <v>20</v>
      </c>
      <c r="F1512" s="221" t="s">
        <v>1808</v>
      </c>
      <c r="G1512" s="219"/>
      <c r="H1512" s="222">
        <v>603</v>
      </c>
      <c r="I1512" s="223"/>
      <c r="J1512" s="219"/>
      <c r="K1512" s="219"/>
      <c r="L1512" s="224"/>
      <c r="M1512" s="225"/>
      <c r="N1512" s="226"/>
      <c r="O1512" s="226"/>
      <c r="P1512" s="226"/>
      <c r="Q1512" s="226"/>
      <c r="R1512" s="226"/>
      <c r="S1512" s="226"/>
      <c r="T1512" s="227"/>
      <c r="AT1512" s="228" t="s">
        <v>173</v>
      </c>
      <c r="AU1512" s="228" t="s">
        <v>82</v>
      </c>
      <c r="AV1512" s="14" t="s">
        <v>82</v>
      </c>
      <c r="AW1512" s="14" t="s">
        <v>34</v>
      </c>
      <c r="AX1512" s="14" t="s">
        <v>80</v>
      </c>
      <c r="AY1512" s="228" t="s">
        <v>163</v>
      </c>
    </row>
    <row r="1513" spans="1:65" s="12" customFormat="1" ht="22.9" customHeight="1">
      <c r="B1513" s="178"/>
      <c r="C1513" s="179"/>
      <c r="D1513" s="180" t="s">
        <v>72</v>
      </c>
      <c r="E1513" s="192" t="s">
        <v>1813</v>
      </c>
      <c r="F1513" s="192" t="s">
        <v>1814</v>
      </c>
      <c r="G1513" s="179"/>
      <c r="H1513" s="179"/>
      <c r="I1513" s="182"/>
      <c r="J1513" s="193">
        <f>BK1513</f>
        <v>0</v>
      </c>
      <c r="K1513" s="179"/>
      <c r="L1513" s="184"/>
      <c r="M1513" s="185"/>
      <c r="N1513" s="186"/>
      <c r="O1513" s="186"/>
      <c r="P1513" s="187">
        <f>SUM(P1514:P1727)</f>
        <v>0</v>
      </c>
      <c r="Q1513" s="186"/>
      <c r="R1513" s="187">
        <f>SUM(R1514:R1727)</f>
        <v>7.6477199817999981</v>
      </c>
      <c r="S1513" s="186"/>
      <c r="T1513" s="188">
        <f>SUM(T1514:T1727)</f>
        <v>1.5046042199999998</v>
      </c>
      <c r="AR1513" s="189" t="s">
        <v>82</v>
      </c>
      <c r="AT1513" s="190" t="s">
        <v>72</v>
      </c>
      <c r="AU1513" s="190" t="s">
        <v>80</v>
      </c>
      <c r="AY1513" s="189" t="s">
        <v>163</v>
      </c>
      <c r="BK1513" s="191">
        <f>SUM(BK1514:BK1727)</f>
        <v>0</v>
      </c>
    </row>
    <row r="1514" spans="1:65" s="2" customFormat="1" ht="14.45" customHeight="1">
      <c r="A1514" s="36"/>
      <c r="B1514" s="37"/>
      <c r="C1514" s="194" t="s">
        <v>1815</v>
      </c>
      <c r="D1514" s="194" t="s">
        <v>166</v>
      </c>
      <c r="E1514" s="195" t="s">
        <v>1816</v>
      </c>
      <c r="F1514" s="196" t="s">
        <v>1817</v>
      </c>
      <c r="G1514" s="197" t="s">
        <v>185</v>
      </c>
      <c r="H1514" s="198">
        <v>3410.7</v>
      </c>
      <c r="I1514" s="199"/>
      <c r="J1514" s="200">
        <f>ROUND(I1514*H1514,2)</f>
        <v>0</v>
      </c>
      <c r="K1514" s="196" t="s">
        <v>170</v>
      </c>
      <c r="L1514" s="41"/>
      <c r="M1514" s="201" t="s">
        <v>20</v>
      </c>
      <c r="N1514" s="202" t="s">
        <v>44</v>
      </c>
      <c r="O1514" s="66"/>
      <c r="P1514" s="203">
        <f>O1514*H1514</f>
        <v>0</v>
      </c>
      <c r="Q1514" s="203">
        <v>1E-3</v>
      </c>
      <c r="R1514" s="203">
        <f>Q1514*H1514</f>
        <v>3.4106999999999998</v>
      </c>
      <c r="S1514" s="203">
        <v>3.1E-4</v>
      </c>
      <c r="T1514" s="204">
        <f>S1514*H1514</f>
        <v>1.0573169999999998</v>
      </c>
      <c r="U1514" s="36"/>
      <c r="V1514" s="36"/>
      <c r="W1514" s="36"/>
      <c r="X1514" s="36"/>
      <c r="Y1514" s="36"/>
      <c r="Z1514" s="36"/>
      <c r="AA1514" s="36"/>
      <c r="AB1514" s="36"/>
      <c r="AC1514" s="36"/>
      <c r="AD1514" s="36"/>
      <c r="AE1514" s="36"/>
      <c r="AR1514" s="205" t="s">
        <v>275</v>
      </c>
      <c r="AT1514" s="205" t="s">
        <v>166</v>
      </c>
      <c r="AU1514" s="205" t="s">
        <v>82</v>
      </c>
      <c r="AY1514" s="19" t="s">
        <v>163</v>
      </c>
      <c r="BE1514" s="206">
        <f>IF(N1514="základní",J1514,0)</f>
        <v>0</v>
      </c>
      <c r="BF1514" s="206">
        <f>IF(N1514="snížená",J1514,0)</f>
        <v>0</v>
      </c>
      <c r="BG1514" s="206">
        <f>IF(N1514="zákl. přenesená",J1514,0)</f>
        <v>0</v>
      </c>
      <c r="BH1514" s="206">
        <f>IF(N1514="sníž. přenesená",J1514,0)</f>
        <v>0</v>
      </c>
      <c r="BI1514" s="206">
        <f>IF(N1514="nulová",J1514,0)</f>
        <v>0</v>
      </c>
      <c r="BJ1514" s="19" t="s">
        <v>80</v>
      </c>
      <c r="BK1514" s="206">
        <f>ROUND(I1514*H1514,2)</f>
        <v>0</v>
      </c>
      <c r="BL1514" s="19" t="s">
        <v>275</v>
      </c>
      <c r="BM1514" s="205" t="s">
        <v>1818</v>
      </c>
    </row>
    <row r="1515" spans="1:65" s="2" customFormat="1" ht="29.25">
      <c r="A1515" s="36"/>
      <c r="B1515" s="37"/>
      <c r="C1515" s="38"/>
      <c r="D1515" s="209" t="s">
        <v>187</v>
      </c>
      <c r="E1515" s="38"/>
      <c r="F1515" s="240" t="s">
        <v>1819</v>
      </c>
      <c r="G1515" s="38"/>
      <c r="H1515" s="38"/>
      <c r="I1515" s="117"/>
      <c r="J1515" s="38"/>
      <c r="K1515" s="38"/>
      <c r="L1515" s="41"/>
      <c r="M1515" s="241"/>
      <c r="N1515" s="242"/>
      <c r="O1515" s="66"/>
      <c r="P1515" s="66"/>
      <c r="Q1515" s="66"/>
      <c r="R1515" s="66"/>
      <c r="S1515" s="66"/>
      <c r="T1515" s="67"/>
      <c r="U1515" s="36"/>
      <c r="V1515" s="36"/>
      <c r="W1515" s="36"/>
      <c r="X1515" s="36"/>
      <c r="Y1515" s="36"/>
      <c r="Z1515" s="36"/>
      <c r="AA1515" s="36"/>
      <c r="AB1515" s="36"/>
      <c r="AC1515" s="36"/>
      <c r="AD1515" s="36"/>
      <c r="AE1515" s="36"/>
      <c r="AT1515" s="19" t="s">
        <v>187</v>
      </c>
      <c r="AU1515" s="19" t="s">
        <v>82</v>
      </c>
    </row>
    <row r="1516" spans="1:65" s="13" customFormat="1" ht="11.25">
      <c r="B1516" s="207"/>
      <c r="C1516" s="208"/>
      <c r="D1516" s="209" t="s">
        <v>173</v>
      </c>
      <c r="E1516" s="210" t="s">
        <v>20</v>
      </c>
      <c r="F1516" s="211" t="s">
        <v>311</v>
      </c>
      <c r="G1516" s="208"/>
      <c r="H1516" s="210" t="s">
        <v>20</v>
      </c>
      <c r="I1516" s="212"/>
      <c r="J1516" s="208"/>
      <c r="K1516" s="208"/>
      <c r="L1516" s="213"/>
      <c r="M1516" s="214"/>
      <c r="N1516" s="215"/>
      <c r="O1516" s="215"/>
      <c r="P1516" s="215"/>
      <c r="Q1516" s="215"/>
      <c r="R1516" s="215"/>
      <c r="S1516" s="215"/>
      <c r="T1516" s="216"/>
      <c r="AT1516" s="217" t="s">
        <v>173</v>
      </c>
      <c r="AU1516" s="217" t="s">
        <v>82</v>
      </c>
      <c r="AV1516" s="13" t="s">
        <v>80</v>
      </c>
      <c r="AW1516" s="13" t="s">
        <v>34</v>
      </c>
      <c r="AX1516" s="13" t="s">
        <v>73</v>
      </c>
      <c r="AY1516" s="217" t="s">
        <v>163</v>
      </c>
    </row>
    <row r="1517" spans="1:65" s="13" customFormat="1" ht="11.25">
      <c r="B1517" s="207"/>
      <c r="C1517" s="208"/>
      <c r="D1517" s="209" t="s">
        <v>173</v>
      </c>
      <c r="E1517" s="210" t="s">
        <v>20</v>
      </c>
      <c r="F1517" s="211" t="s">
        <v>1820</v>
      </c>
      <c r="G1517" s="208"/>
      <c r="H1517" s="210" t="s">
        <v>20</v>
      </c>
      <c r="I1517" s="212"/>
      <c r="J1517" s="208"/>
      <c r="K1517" s="208"/>
      <c r="L1517" s="213"/>
      <c r="M1517" s="214"/>
      <c r="N1517" s="215"/>
      <c r="O1517" s="215"/>
      <c r="P1517" s="215"/>
      <c r="Q1517" s="215"/>
      <c r="R1517" s="215"/>
      <c r="S1517" s="215"/>
      <c r="T1517" s="216"/>
      <c r="AT1517" s="217" t="s">
        <v>173</v>
      </c>
      <c r="AU1517" s="217" t="s">
        <v>82</v>
      </c>
      <c r="AV1517" s="13" t="s">
        <v>80</v>
      </c>
      <c r="AW1517" s="13" t="s">
        <v>34</v>
      </c>
      <c r="AX1517" s="13" t="s">
        <v>73</v>
      </c>
      <c r="AY1517" s="217" t="s">
        <v>163</v>
      </c>
    </row>
    <row r="1518" spans="1:65" s="14" customFormat="1" ht="11.25">
      <c r="B1518" s="218"/>
      <c r="C1518" s="219"/>
      <c r="D1518" s="209" t="s">
        <v>173</v>
      </c>
      <c r="E1518" s="220" t="s">
        <v>20</v>
      </c>
      <c r="F1518" s="221" t="s">
        <v>1821</v>
      </c>
      <c r="G1518" s="219"/>
      <c r="H1518" s="222">
        <v>168.23</v>
      </c>
      <c r="I1518" s="223"/>
      <c r="J1518" s="219"/>
      <c r="K1518" s="219"/>
      <c r="L1518" s="224"/>
      <c r="M1518" s="225"/>
      <c r="N1518" s="226"/>
      <c r="O1518" s="226"/>
      <c r="P1518" s="226"/>
      <c r="Q1518" s="226"/>
      <c r="R1518" s="226"/>
      <c r="S1518" s="226"/>
      <c r="T1518" s="227"/>
      <c r="AT1518" s="228" t="s">
        <v>173</v>
      </c>
      <c r="AU1518" s="228" t="s">
        <v>82</v>
      </c>
      <c r="AV1518" s="14" t="s">
        <v>82</v>
      </c>
      <c r="AW1518" s="14" t="s">
        <v>34</v>
      </c>
      <c r="AX1518" s="14" t="s">
        <v>73</v>
      </c>
      <c r="AY1518" s="228" t="s">
        <v>163</v>
      </c>
    </row>
    <row r="1519" spans="1:65" s="13" customFormat="1" ht="11.25">
      <c r="B1519" s="207"/>
      <c r="C1519" s="208"/>
      <c r="D1519" s="209" t="s">
        <v>173</v>
      </c>
      <c r="E1519" s="210" t="s">
        <v>20</v>
      </c>
      <c r="F1519" s="211" t="s">
        <v>1822</v>
      </c>
      <c r="G1519" s="208"/>
      <c r="H1519" s="210" t="s">
        <v>20</v>
      </c>
      <c r="I1519" s="212"/>
      <c r="J1519" s="208"/>
      <c r="K1519" s="208"/>
      <c r="L1519" s="213"/>
      <c r="M1519" s="214"/>
      <c r="N1519" s="215"/>
      <c r="O1519" s="215"/>
      <c r="P1519" s="215"/>
      <c r="Q1519" s="215"/>
      <c r="R1519" s="215"/>
      <c r="S1519" s="215"/>
      <c r="T1519" s="216"/>
      <c r="AT1519" s="217" t="s">
        <v>173</v>
      </c>
      <c r="AU1519" s="217" t="s">
        <v>82</v>
      </c>
      <c r="AV1519" s="13" t="s">
        <v>80</v>
      </c>
      <c r="AW1519" s="13" t="s">
        <v>34</v>
      </c>
      <c r="AX1519" s="13" t="s">
        <v>73</v>
      </c>
      <c r="AY1519" s="217" t="s">
        <v>163</v>
      </c>
    </row>
    <row r="1520" spans="1:65" s="14" customFormat="1" ht="11.25">
      <c r="B1520" s="218"/>
      <c r="C1520" s="219"/>
      <c r="D1520" s="209" t="s">
        <v>173</v>
      </c>
      <c r="E1520" s="220" t="s">
        <v>20</v>
      </c>
      <c r="F1520" s="221" t="s">
        <v>1823</v>
      </c>
      <c r="G1520" s="219"/>
      <c r="H1520" s="222">
        <v>16.344000000000001</v>
      </c>
      <c r="I1520" s="223"/>
      <c r="J1520" s="219"/>
      <c r="K1520" s="219"/>
      <c r="L1520" s="224"/>
      <c r="M1520" s="225"/>
      <c r="N1520" s="226"/>
      <c r="O1520" s="226"/>
      <c r="P1520" s="226"/>
      <c r="Q1520" s="226"/>
      <c r="R1520" s="226"/>
      <c r="S1520" s="226"/>
      <c r="T1520" s="227"/>
      <c r="AT1520" s="228" t="s">
        <v>173</v>
      </c>
      <c r="AU1520" s="228" t="s">
        <v>82</v>
      </c>
      <c r="AV1520" s="14" t="s">
        <v>82</v>
      </c>
      <c r="AW1520" s="14" t="s">
        <v>34</v>
      </c>
      <c r="AX1520" s="14" t="s">
        <v>73</v>
      </c>
      <c r="AY1520" s="228" t="s">
        <v>163</v>
      </c>
    </row>
    <row r="1521" spans="2:51" s="14" customFormat="1" ht="11.25">
      <c r="B1521" s="218"/>
      <c r="C1521" s="219"/>
      <c r="D1521" s="209" t="s">
        <v>173</v>
      </c>
      <c r="E1521" s="220" t="s">
        <v>20</v>
      </c>
      <c r="F1521" s="221" t="s">
        <v>1824</v>
      </c>
      <c r="G1521" s="219"/>
      <c r="H1521" s="222">
        <v>55.295999999999999</v>
      </c>
      <c r="I1521" s="223"/>
      <c r="J1521" s="219"/>
      <c r="K1521" s="219"/>
      <c r="L1521" s="224"/>
      <c r="M1521" s="225"/>
      <c r="N1521" s="226"/>
      <c r="O1521" s="226"/>
      <c r="P1521" s="226"/>
      <c r="Q1521" s="226"/>
      <c r="R1521" s="226"/>
      <c r="S1521" s="226"/>
      <c r="T1521" s="227"/>
      <c r="AT1521" s="228" t="s">
        <v>173</v>
      </c>
      <c r="AU1521" s="228" t="s">
        <v>82</v>
      </c>
      <c r="AV1521" s="14" t="s">
        <v>82</v>
      </c>
      <c r="AW1521" s="14" t="s">
        <v>34</v>
      </c>
      <c r="AX1521" s="14" t="s">
        <v>73</v>
      </c>
      <c r="AY1521" s="228" t="s">
        <v>163</v>
      </c>
    </row>
    <row r="1522" spans="2:51" s="14" customFormat="1" ht="11.25">
      <c r="B1522" s="218"/>
      <c r="C1522" s="219"/>
      <c r="D1522" s="209" t="s">
        <v>173</v>
      </c>
      <c r="E1522" s="220" t="s">
        <v>20</v>
      </c>
      <c r="F1522" s="221" t="s">
        <v>1825</v>
      </c>
      <c r="G1522" s="219"/>
      <c r="H1522" s="222">
        <v>58.4</v>
      </c>
      <c r="I1522" s="223"/>
      <c r="J1522" s="219"/>
      <c r="K1522" s="219"/>
      <c r="L1522" s="224"/>
      <c r="M1522" s="225"/>
      <c r="N1522" s="226"/>
      <c r="O1522" s="226"/>
      <c r="P1522" s="226"/>
      <c r="Q1522" s="226"/>
      <c r="R1522" s="226"/>
      <c r="S1522" s="226"/>
      <c r="T1522" s="227"/>
      <c r="AT1522" s="228" t="s">
        <v>173</v>
      </c>
      <c r="AU1522" s="228" t="s">
        <v>82</v>
      </c>
      <c r="AV1522" s="14" t="s">
        <v>82</v>
      </c>
      <c r="AW1522" s="14" t="s">
        <v>34</v>
      </c>
      <c r="AX1522" s="14" t="s">
        <v>73</v>
      </c>
      <c r="AY1522" s="228" t="s">
        <v>163</v>
      </c>
    </row>
    <row r="1523" spans="2:51" s="14" customFormat="1" ht="11.25">
      <c r="B1523" s="218"/>
      <c r="C1523" s="219"/>
      <c r="D1523" s="209" t="s">
        <v>173</v>
      </c>
      <c r="E1523" s="220" t="s">
        <v>20</v>
      </c>
      <c r="F1523" s="221" t="s">
        <v>1826</v>
      </c>
      <c r="G1523" s="219"/>
      <c r="H1523" s="222">
        <v>50.88</v>
      </c>
      <c r="I1523" s="223"/>
      <c r="J1523" s="219"/>
      <c r="K1523" s="219"/>
      <c r="L1523" s="224"/>
      <c r="M1523" s="225"/>
      <c r="N1523" s="226"/>
      <c r="O1523" s="226"/>
      <c r="P1523" s="226"/>
      <c r="Q1523" s="226"/>
      <c r="R1523" s="226"/>
      <c r="S1523" s="226"/>
      <c r="T1523" s="227"/>
      <c r="AT1523" s="228" t="s">
        <v>173</v>
      </c>
      <c r="AU1523" s="228" t="s">
        <v>82</v>
      </c>
      <c r="AV1523" s="14" t="s">
        <v>82</v>
      </c>
      <c r="AW1523" s="14" t="s">
        <v>34</v>
      </c>
      <c r="AX1523" s="14" t="s">
        <v>73</v>
      </c>
      <c r="AY1523" s="228" t="s">
        <v>163</v>
      </c>
    </row>
    <row r="1524" spans="2:51" s="14" customFormat="1" ht="11.25">
      <c r="B1524" s="218"/>
      <c r="C1524" s="219"/>
      <c r="D1524" s="209" t="s">
        <v>173</v>
      </c>
      <c r="E1524" s="220" t="s">
        <v>20</v>
      </c>
      <c r="F1524" s="221" t="s">
        <v>1827</v>
      </c>
      <c r="G1524" s="219"/>
      <c r="H1524" s="222">
        <v>93.938000000000002</v>
      </c>
      <c r="I1524" s="223"/>
      <c r="J1524" s="219"/>
      <c r="K1524" s="219"/>
      <c r="L1524" s="224"/>
      <c r="M1524" s="225"/>
      <c r="N1524" s="226"/>
      <c r="O1524" s="226"/>
      <c r="P1524" s="226"/>
      <c r="Q1524" s="226"/>
      <c r="R1524" s="226"/>
      <c r="S1524" s="226"/>
      <c r="T1524" s="227"/>
      <c r="AT1524" s="228" t="s">
        <v>173</v>
      </c>
      <c r="AU1524" s="228" t="s">
        <v>82</v>
      </c>
      <c r="AV1524" s="14" t="s">
        <v>82</v>
      </c>
      <c r="AW1524" s="14" t="s">
        <v>34</v>
      </c>
      <c r="AX1524" s="14" t="s">
        <v>73</v>
      </c>
      <c r="AY1524" s="228" t="s">
        <v>163</v>
      </c>
    </row>
    <row r="1525" spans="2:51" s="14" customFormat="1" ht="11.25">
      <c r="B1525" s="218"/>
      <c r="C1525" s="219"/>
      <c r="D1525" s="209" t="s">
        <v>173</v>
      </c>
      <c r="E1525" s="220" t="s">
        <v>20</v>
      </c>
      <c r="F1525" s="221" t="s">
        <v>1828</v>
      </c>
      <c r="G1525" s="219"/>
      <c r="H1525" s="222">
        <v>37.454999999999998</v>
      </c>
      <c r="I1525" s="223"/>
      <c r="J1525" s="219"/>
      <c r="K1525" s="219"/>
      <c r="L1525" s="224"/>
      <c r="M1525" s="225"/>
      <c r="N1525" s="226"/>
      <c r="O1525" s="226"/>
      <c r="P1525" s="226"/>
      <c r="Q1525" s="226"/>
      <c r="R1525" s="226"/>
      <c r="S1525" s="226"/>
      <c r="T1525" s="227"/>
      <c r="AT1525" s="228" t="s">
        <v>173</v>
      </c>
      <c r="AU1525" s="228" t="s">
        <v>82</v>
      </c>
      <c r="AV1525" s="14" t="s">
        <v>82</v>
      </c>
      <c r="AW1525" s="14" t="s">
        <v>34</v>
      </c>
      <c r="AX1525" s="14" t="s">
        <v>73</v>
      </c>
      <c r="AY1525" s="228" t="s">
        <v>163</v>
      </c>
    </row>
    <row r="1526" spans="2:51" s="14" customFormat="1" ht="11.25">
      <c r="B1526" s="218"/>
      <c r="C1526" s="219"/>
      <c r="D1526" s="209" t="s">
        <v>173</v>
      </c>
      <c r="E1526" s="220" t="s">
        <v>20</v>
      </c>
      <c r="F1526" s="221" t="s">
        <v>1829</v>
      </c>
      <c r="G1526" s="219"/>
      <c r="H1526" s="222">
        <v>72.38</v>
      </c>
      <c r="I1526" s="223"/>
      <c r="J1526" s="219"/>
      <c r="K1526" s="219"/>
      <c r="L1526" s="224"/>
      <c r="M1526" s="225"/>
      <c r="N1526" s="226"/>
      <c r="O1526" s="226"/>
      <c r="P1526" s="226"/>
      <c r="Q1526" s="226"/>
      <c r="R1526" s="226"/>
      <c r="S1526" s="226"/>
      <c r="T1526" s="227"/>
      <c r="AT1526" s="228" t="s">
        <v>173</v>
      </c>
      <c r="AU1526" s="228" t="s">
        <v>82</v>
      </c>
      <c r="AV1526" s="14" t="s">
        <v>82</v>
      </c>
      <c r="AW1526" s="14" t="s">
        <v>34</v>
      </c>
      <c r="AX1526" s="14" t="s">
        <v>73</v>
      </c>
      <c r="AY1526" s="228" t="s">
        <v>163</v>
      </c>
    </row>
    <row r="1527" spans="2:51" s="14" customFormat="1" ht="11.25">
      <c r="B1527" s="218"/>
      <c r="C1527" s="219"/>
      <c r="D1527" s="209" t="s">
        <v>173</v>
      </c>
      <c r="E1527" s="220" t="s">
        <v>20</v>
      </c>
      <c r="F1527" s="221" t="s">
        <v>1830</v>
      </c>
      <c r="G1527" s="219"/>
      <c r="H1527" s="222">
        <v>35.5</v>
      </c>
      <c r="I1527" s="223"/>
      <c r="J1527" s="219"/>
      <c r="K1527" s="219"/>
      <c r="L1527" s="224"/>
      <c r="M1527" s="225"/>
      <c r="N1527" s="226"/>
      <c r="O1527" s="226"/>
      <c r="P1527" s="226"/>
      <c r="Q1527" s="226"/>
      <c r="R1527" s="226"/>
      <c r="S1527" s="226"/>
      <c r="T1527" s="227"/>
      <c r="AT1527" s="228" t="s">
        <v>173</v>
      </c>
      <c r="AU1527" s="228" t="s">
        <v>82</v>
      </c>
      <c r="AV1527" s="14" t="s">
        <v>82</v>
      </c>
      <c r="AW1527" s="14" t="s">
        <v>34</v>
      </c>
      <c r="AX1527" s="14" t="s">
        <v>73</v>
      </c>
      <c r="AY1527" s="228" t="s">
        <v>163</v>
      </c>
    </row>
    <row r="1528" spans="2:51" s="13" customFormat="1" ht="11.25">
      <c r="B1528" s="207"/>
      <c r="C1528" s="208"/>
      <c r="D1528" s="209" t="s">
        <v>173</v>
      </c>
      <c r="E1528" s="210" t="s">
        <v>20</v>
      </c>
      <c r="F1528" s="211" t="s">
        <v>313</v>
      </c>
      <c r="G1528" s="208"/>
      <c r="H1528" s="210" t="s">
        <v>20</v>
      </c>
      <c r="I1528" s="212"/>
      <c r="J1528" s="208"/>
      <c r="K1528" s="208"/>
      <c r="L1528" s="213"/>
      <c r="M1528" s="214"/>
      <c r="N1528" s="215"/>
      <c r="O1528" s="215"/>
      <c r="P1528" s="215"/>
      <c r="Q1528" s="215"/>
      <c r="R1528" s="215"/>
      <c r="S1528" s="215"/>
      <c r="T1528" s="216"/>
      <c r="AT1528" s="217" t="s">
        <v>173</v>
      </c>
      <c r="AU1528" s="217" t="s">
        <v>82</v>
      </c>
      <c r="AV1528" s="13" t="s">
        <v>80</v>
      </c>
      <c r="AW1528" s="13" t="s">
        <v>34</v>
      </c>
      <c r="AX1528" s="13" t="s">
        <v>73</v>
      </c>
      <c r="AY1528" s="217" t="s">
        <v>163</v>
      </c>
    </row>
    <row r="1529" spans="2:51" s="13" customFormat="1" ht="11.25">
      <c r="B1529" s="207"/>
      <c r="C1529" s="208"/>
      <c r="D1529" s="209" t="s">
        <v>173</v>
      </c>
      <c r="E1529" s="210" t="s">
        <v>20</v>
      </c>
      <c r="F1529" s="211" t="s">
        <v>1820</v>
      </c>
      <c r="G1529" s="208"/>
      <c r="H1529" s="210" t="s">
        <v>20</v>
      </c>
      <c r="I1529" s="212"/>
      <c r="J1529" s="208"/>
      <c r="K1529" s="208"/>
      <c r="L1529" s="213"/>
      <c r="M1529" s="214"/>
      <c r="N1529" s="215"/>
      <c r="O1529" s="215"/>
      <c r="P1529" s="215"/>
      <c r="Q1529" s="215"/>
      <c r="R1529" s="215"/>
      <c r="S1529" s="215"/>
      <c r="T1529" s="216"/>
      <c r="AT1529" s="217" t="s">
        <v>173</v>
      </c>
      <c r="AU1529" s="217" t="s">
        <v>82</v>
      </c>
      <c r="AV1529" s="13" t="s">
        <v>80</v>
      </c>
      <c r="AW1529" s="13" t="s">
        <v>34</v>
      </c>
      <c r="AX1529" s="13" t="s">
        <v>73</v>
      </c>
      <c r="AY1529" s="217" t="s">
        <v>163</v>
      </c>
    </row>
    <row r="1530" spans="2:51" s="14" customFormat="1" ht="11.25">
      <c r="B1530" s="218"/>
      <c r="C1530" s="219"/>
      <c r="D1530" s="209" t="s">
        <v>173</v>
      </c>
      <c r="E1530" s="220" t="s">
        <v>20</v>
      </c>
      <c r="F1530" s="221" t="s">
        <v>1831</v>
      </c>
      <c r="G1530" s="219"/>
      <c r="H1530" s="222">
        <v>524.27</v>
      </c>
      <c r="I1530" s="223"/>
      <c r="J1530" s="219"/>
      <c r="K1530" s="219"/>
      <c r="L1530" s="224"/>
      <c r="M1530" s="225"/>
      <c r="N1530" s="226"/>
      <c r="O1530" s="226"/>
      <c r="P1530" s="226"/>
      <c r="Q1530" s="226"/>
      <c r="R1530" s="226"/>
      <c r="S1530" s="226"/>
      <c r="T1530" s="227"/>
      <c r="AT1530" s="228" t="s">
        <v>173</v>
      </c>
      <c r="AU1530" s="228" t="s">
        <v>82</v>
      </c>
      <c r="AV1530" s="14" t="s">
        <v>82</v>
      </c>
      <c r="AW1530" s="14" t="s">
        <v>34</v>
      </c>
      <c r="AX1530" s="14" t="s">
        <v>73</v>
      </c>
      <c r="AY1530" s="228" t="s">
        <v>163</v>
      </c>
    </row>
    <row r="1531" spans="2:51" s="14" customFormat="1" ht="11.25">
      <c r="B1531" s="218"/>
      <c r="C1531" s="219"/>
      <c r="D1531" s="209" t="s">
        <v>173</v>
      </c>
      <c r="E1531" s="220" t="s">
        <v>20</v>
      </c>
      <c r="F1531" s="221" t="s">
        <v>315</v>
      </c>
      <c r="G1531" s="219"/>
      <c r="H1531" s="222">
        <v>46</v>
      </c>
      <c r="I1531" s="223"/>
      <c r="J1531" s="219"/>
      <c r="K1531" s="219"/>
      <c r="L1531" s="224"/>
      <c r="M1531" s="225"/>
      <c r="N1531" s="226"/>
      <c r="O1531" s="226"/>
      <c r="P1531" s="226"/>
      <c r="Q1531" s="226"/>
      <c r="R1531" s="226"/>
      <c r="S1531" s="226"/>
      <c r="T1531" s="227"/>
      <c r="AT1531" s="228" t="s">
        <v>173</v>
      </c>
      <c r="AU1531" s="228" t="s">
        <v>82</v>
      </c>
      <c r="AV1531" s="14" t="s">
        <v>82</v>
      </c>
      <c r="AW1531" s="14" t="s">
        <v>34</v>
      </c>
      <c r="AX1531" s="14" t="s">
        <v>73</v>
      </c>
      <c r="AY1531" s="228" t="s">
        <v>163</v>
      </c>
    </row>
    <row r="1532" spans="2:51" s="13" customFormat="1" ht="11.25">
      <c r="B1532" s="207"/>
      <c r="C1532" s="208"/>
      <c r="D1532" s="209" t="s">
        <v>173</v>
      </c>
      <c r="E1532" s="210" t="s">
        <v>20</v>
      </c>
      <c r="F1532" s="211" t="s">
        <v>1822</v>
      </c>
      <c r="G1532" s="208"/>
      <c r="H1532" s="210" t="s">
        <v>20</v>
      </c>
      <c r="I1532" s="212"/>
      <c r="J1532" s="208"/>
      <c r="K1532" s="208"/>
      <c r="L1532" s="213"/>
      <c r="M1532" s="214"/>
      <c r="N1532" s="215"/>
      <c r="O1532" s="215"/>
      <c r="P1532" s="215"/>
      <c r="Q1532" s="215"/>
      <c r="R1532" s="215"/>
      <c r="S1532" s="215"/>
      <c r="T1532" s="216"/>
      <c r="AT1532" s="217" t="s">
        <v>173</v>
      </c>
      <c r="AU1532" s="217" t="s">
        <v>82</v>
      </c>
      <c r="AV1532" s="13" t="s">
        <v>80</v>
      </c>
      <c r="AW1532" s="13" t="s">
        <v>34</v>
      </c>
      <c r="AX1532" s="13" t="s">
        <v>73</v>
      </c>
      <c r="AY1532" s="217" t="s">
        <v>163</v>
      </c>
    </row>
    <row r="1533" spans="2:51" s="14" customFormat="1" ht="11.25">
      <c r="B1533" s="218"/>
      <c r="C1533" s="219"/>
      <c r="D1533" s="209" t="s">
        <v>173</v>
      </c>
      <c r="E1533" s="220" t="s">
        <v>20</v>
      </c>
      <c r="F1533" s="221" t="s">
        <v>1832</v>
      </c>
      <c r="G1533" s="219"/>
      <c r="H1533" s="222">
        <v>51.552</v>
      </c>
      <c r="I1533" s="223"/>
      <c r="J1533" s="219"/>
      <c r="K1533" s="219"/>
      <c r="L1533" s="224"/>
      <c r="M1533" s="225"/>
      <c r="N1533" s="226"/>
      <c r="O1533" s="226"/>
      <c r="P1533" s="226"/>
      <c r="Q1533" s="226"/>
      <c r="R1533" s="226"/>
      <c r="S1533" s="226"/>
      <c r="T1533" s="227"/>
      <c r="AT1533" s="228" t="s">
        <v>173</v>
      </c>
      <c r="AU1533" s="228" t="s">
        <v>82</v>
      </c>
      <c r="AV1533" s="14" t="s">
        <v>82</v>
      </c>
      <c r="AW1533" s="14" t="s">
        <v>34</v>
      </c>
      <c r="AX1533" s="14" t="s">
        <v>73</v>
      </c>
      <c r="AY1533" s="228" t="s">
        <v>163</v>
      </c>
    </row>
    <row r="1534" spans="2:51" s="14" customFormat="1" ht="11.25">
      <c r="B1534" s="218"/>
      <c r="C1534" s="219"/>
      <c r="D1534" s="209" t="s">
        <v>173</v>
      </c>
      <c r="E1534" s="220" t="s">
        <v>20</v>
      </c>
      <c r="F1534" s="221" t="s">
        <v>1833</v>
      </c>
      <c r="G1534" s="219"/>
      <c r="H1534" s="222">
        <v>128.13999999999999</v>
      </c>
      <c r="I1534" s="223"/>
      <c r="J1534" s="219"/>
      <c r="K1534" s="219"/>
      <c r="L1534" s="224"/>
      <c r="M1534" s="225"/>
      <c r="N1534" s="226"/>
      <c r="O1534" s="226"/>
      <c r="P1534" s="226"/>
      <c r="Q1534" s="226"/>
      <c r="R1534" s="226"/>
      <c r="S1534" s="226"/>
      <c r="T1534" s="227"/>
      <c r="AT1534" s="228" t="s">
        <v>173</v>
      </c>
      <c r="AU1534" s="228" t="s">
        <v>82</v>
      </c>
      <c r="AV1534" s="14" t="s">
        <v>82</v>
      </c>
      <c r="AW1534" s="14" t="s">
        <v>34</v>
      </c>
      <c r="AX1534" s="14" t="s">
        <v>73</v>
      </c>
      <c r="AY1534" s="228" t="s">
        <v>163</v>
      </c>
    </row>
    <row r="1535" spans="2:51" s="14" customFormat="1" ht="11.25">
      <c r="B1535" s="218"/>
      <c r="C1535" s="219"/>
      <c r="D1535" s="209" t="s">
        <v>173</v>
      </c>
      <c r="E1535" s="220" t="s">
        <v>20</v>
      </c>
      <c r="F1535" s="221" t="s">
        <v>1834</v>
      </c>
      <c r="G1535" s="219"/>
      <c r="H1535" s="222">
        <v>841.6</v>
      </c>
      <c r="I1535" s="223"/>
      <c r="J1535" s="219"/>
      <c r="K1535" s="219"/>
      <c r="L1535" s="224"/>
      <c r="M1535" s="225"/>
      <c r="N1535" s="226"/>
      <c r="O1535" s="226"/>
      <c r="P1535" s="226"/>
      <c r="Q1535" s="226"/>
      <c r="R1535" s="226"/>
      <c r="S1535" s="226"/>
      <c r="T1535" s="227"/>
      <c r="AT1535" s="228" t="s">
        <v>173</v>
      </c>
      <c r="AU1535" s="228" t="s">
        <v>82</v>
      </c>
      <c r="AV1535" s="14" t="s">
        <v>82</v>
      </c>
      <c r="AW1535" s="14" t="s">
        <v>34</v>
      </c>
      <c r="AX1535" s="14" t="s">
        <v>73</v>
      </c>
      <c r="AY1535" s="228" t="s">
        <v>163</v>
      </c>
    </row>
    <row r="1536" spans="2:51" s="14" customFormat="1" ht="11.25">
      <c r="B1536" s="218"/>
      <c r="C1536" s="219"/>
      <c r="D1536" s="209" t="s">
        <v>173</v>
      </c>
      <c r="E1536" s="220" t="s">
        <v>20</v>
      </c>
      <c r="F1536" s="221" t="s">
        <v>1835</v>
      </c>
      <c r="G1536" s="219"/>
      <c r="H1536" s="222">
        <v>108.57</v>
      </c>
      <c r="I1536" s="223"/>
      <c r="J1536" s="219"/>
      <c r="K1536" s="219"/>
      <c r="L1536" s="224"/>
      <c r="M1536" s="225"/>
      <c r="N1536" s="226"/>
      <c r="O1536" s="226"/>
      <c r="P1536" s="226"/>
      <c r="Q1536" s="226"/>
      <c r="R1536" s="226"/>
      <c r="S1536" s="226"/>
      <c r="T1536" s="227"/>
      <c r="AT1536" s="228" t="s">
        <v>173</v>
      </c>
      <c r="AU1536" s="228" t="s">
        <v>82</v>
      </c>
      <c r="AV1536" s="14" t="s">
        <v>82</v>
      </c>
      <c r="AW1536" s="14" t="s">
        <v>34</v>
      </c>
      <c r="AX1536" s="14" t="s">
        <v>73</v>
      </c>
      <c r="AY1536" s="228" t="s">
        <v>163</v>
      </c>
    </row>
    <row r="1537" spans="2:51" s="14" customFormat="1" ht="11.25">
      <c r="B1537" s="218"/>
      <c r="C1537" s="219"/>
      <c r="D1537" s="209" t="s">
        <v>173</v>
      </c>
      <c r="E1537" s="220" t="s">
        <v>20</v>
      </c>
      <c r="F1537" s="221" t="s">
        <v>1836</v>
      </c>
      <c r="G1537" s="219"/>
      <c r="H1537" s="222">
        <v>32.1</v>
      </c>
      <c r="I1537" s="223"/>
      <c r="J1537" s="219"/>
      <c r="K1537" s="219"/>
      <c r="L1537" s="224"/>
      <c r="M1537" s="225"/>
      <c r="N1537" s="226"/>
      <c r="O1537" s="226"/>
      <c r="P1537" s="226"/>
      <c r="Q1537" s="226"/>
      <c r="R1537" s="226"/>
      <c r="S1537" s="226"/>
      <c r="T1537" s="227"/>
      <c r="AT1537" s="228" t="s">
        <v>173</v>
      </c>
      <c r="AU1537" s="228" t="s">
        <v>82</v>
      </c>
      <c r="AV1537" s="14" t="s">
        <v>82</v>
      </c>
      <c r="AW1537" s="14" t="s">
        <v>34</v>
      </c>
      <c r="AX1537" s="14" t="s">
        <v>73</v>
      </c>
      <c r="AY1537" s="228" t="s">
        <v>163</v>
      </c>
    </row>
    <row r="1538" spans="2:51" s="14" customFormat="1" ht="11.25">
      <c r="B1538" s="218"/>
      <c r="C1538" s="219"/>
      <c r="D1538" s="209" t="s">
        <v>173</v>
      </c>
      <c r="E1538" s="220" t="s">
        <v>20</v>
      </c>
      <c r="F1538" s="221" t="s">
        <v>1837</v>
      </c>
      <c r="G1538" s="219"/>
      <c r="H1538" s="222">
        <v>22.41</v>
      </c>
      <c r="I1538" s="223"/>
      <c r="J1538" s="219"/>
      <c r="K1538" s="219"/>
      <c r="L1538" s="224"/>
      <c r="M1538" s="225"/>
      <c r="N1538" s="226"/>
      <c r="O1538" s="226"/>
      <c r="P1538" s="226"/>
      <c r="Q1538" s="226"/>
      <c r="R1538" s="226"/>
      <c r="S1538" s="226"/>
      <c r="T1538" s="227"/>
      <c r="AT1538" s="228" t="s">
        <v>173</v>
      </c>
      <c r="AU1538" s="228" t="s">
        <v>82</v>
      </c>
      <c r="AV1538" s="14" t="s">
        <v>82</v>
      </c>
      <c r="AW1538" s="14" t="s">
        <v>34</v>
      </c>
      <c r="AX1538" s="14" t="s">
        <v>73</v>
      </c>
      <c r="AY1538" s="228" t="s">
        <v>163</v>
      </c>
    </row>
    <row r="1539" spans="2:51" s="14" customFormat="1" ht="11.25">
      <c r="B1539" s="218"/>
      <c r="C1539" s="219"/>
      <c r="D1539" s="209" t="s">
        <v>173</v>
      </c>
      <c r="E1539" s="220" t="s">
        <v>20</v>
      </c>
      <c r="F1539" s="221" t="s">
        <v>1838</v>
      </c>
      <c r="G1539" s="219"/>
      <c r="H1539" s="222">
        <v>532.79999999999995</v>
      </c>
      <c r="I1539" s="223"/>
      <c r="J1539" s="219"/>
      <c r="K1539" s="219"/>
      <c r="L1539" s="224"/>
      <c r="M1539" s="225"/>
      <c r="N1539" s="226"/>
      <c r="O1539" s="226"/>
      <c r="P1539" s="226"/>
      <c r="Q1539" s="226"/>
      <c r="R1539" s="226"/>
      <c r="S1539" s="226"/>
      <c r="T1539" s="227"/>
      <c r="AT1539" s="228" t="s">
        <v>173</v>
      </c>
      <c r="AU1539" s="228" t="s">
        <v>82</v>
      </c>
      <c r="AV1539" s="14" t="s">
        <v>82</v>
      </c>
      <c r="AW1539" s="14" t="s">
        <v>34</v>
      </c>
      <c r="AX1539" s="14" t="s">
        <v>73</v>
      </c>
      <c r="AY1539" s="228" t="s">
        <v>163</v>
      </c>
    </row>
    <row r="1540" spans="2:51" s="14" customFormat="1" ht="11.25">
      <c r="B1540" s="218"/>
      <c r="C1540" s="219"/>
      <c r="D1540" s="209" t="s">
        <v>173</v>
      </c>
      <c r="E1540" s="220" t="s">
        <v>20</v>
      </c>
      <c r="F1540" s="221" t="s">
        <v>1839</v>
      </c>
      <c r="G1540" s="219"/>
      <c r="H1540" s="222">
        <v>40.92</v>
      </c>
      <c r="I1540" s="223"/>
      <c r="J1540" s="219"/>
      <c r="K1540" s="219"/>
      <c r="L1540" s="224"/>
      <c r="M1540" s="225"/>
      <c r="N1540" s="226"/>
      <c r="O1540" s="226"/>
      <c r="P1540" s="226"/>
      <c r="Q1540" s="226"/>
      <c r="R1540" s="226"/>
      <c r="S1540" s="226"/>
      <c r="T1540" s="227"/>
      <c r="AT1540" s="228" t="s">
        <v>173</v>
      </c>
      <c r="AU1540" s="228" t="s">
        <v>82</v>
      </c>
      <c r="AV1540" s="14" t="s">
        <v>82</v>
      </c>
      <c r="AW1540" s="14" t="s">
        <v>34</v>
      </c>
      <c r="AX1540" s="14" t="s">
        <v>73</v>
      </c>
      <c r="AY1540" s="228" t="s">
        <v>163</v>
      </c>
    </row>
    <row r="1541" spans="2:51" s="14" customFormat="1" ht="11.25">
      <c r="B1541" s="218"/>
      <c r="C1541" s="219"/>
      <c r="D1541" s="209" t="s">
        <v>173</v>
      </c>
      <c r="E1541" s="220" t="s">
        <v>20</v>
      </c>
      <c r="F1541" s="221" t="s">
        <v>1840</v>
      </c>
      <c r="G1541" s="219"/>
      <c r="H1541" s="222">
        <v>14.835000000000001</v>
      </c>
      <c r="I1541" s="223"/>
      <c r="J1541" s="219"/>
      <c r="K1541" s="219"/>
      <c r="L1541" s="224"/>
      <c r="M1541" s="225"/>
      <c r="N1541" s="226"/>
      <c r="O1541" s="226"/>
      <c r="P1541" s="226"/>
      <c r="Q1541" s="226"/>
      <c r="R1541" s="226"/>
      <c r="S1541" s="226"/>
      <c r="T1541" s="227"/>
      <c r="AT1541" s="228" t="s">
        <v>173</v>
      </c>
      <c r="AU1541" s="228" t="s">
        <v>82</v>
      </c>
      <c r="AV1541" s="14" t="s">
        <v>82</v>
      </c>
      <c r="AW1541" s="14" t="s">
        <v>34</v>
      </c>
      <c r="AX1541" s="14" t="s">
        <v>73</v>
      </c>
      <c r="AY1541" s="228" t="s">
        <v>163</v>
      </c>
    </row>
    <row r="1542" spans="2:51" s="14" customFormat="1" ht="11.25">
      <c r="B1542" s="218"/>
      <c r="C1542" s="219"/>
      <c r="D1542" s="209" t="s">
        <v>173</v>
      </c>
      <c r="E1542" s="220" t="s">
        <v>20</v>
      </c>
      <c r="F1542" s="221" t="s">
        <v>1841</v>
      </c>
      <c r="G1542" s="219"/>
      <c r="H1542" s="222">
        <v>47.12</v>
      </c>
      <c r="I1542" s="223"/>
      <c r="J1542" s="219"/>
      <c r="K1542" s="219"/>
      <c r="L1542" s="224"/>
      <c r="M1542" s="225"/>
      <c r="N1542" s="226"/>
      <c r="O1542" s="226"/>
      <c r="P1542" s="226"/>
      <c r="Q1542" s="226"/>
      <c r="R1542" s="226"/>
      <c r="S1542" s="226"/>
      <c r="T1542" s="227"/>
      <c r="AT1542" s="228" t="s">
        <v>173</v>
      </c>
      <c r="AU1542" s="228" t="s">
        <v>82</v>
      </c>
      <c r="AV1542" s="14" t="s">
        <v>82</v>
      </c>
      <c r="AW1542" s="14" t="s">
        <v>34</v>
      </c>
      <c r="AX1542" s="14" t="s">
        <v>73</v>
      </c>
      <c r="AY1542" s="228" t="s">
        <v>163</v>
      </c>
    </row>
    <row r="1543" spans="2:51" s="13" customFormat="1" ht="11.25">
      <c r="B1543" s="207"/>
      <c r="C1543" s="208"/>
      <c r="D1543" s="209" t="s">
        <v>173</v>
      </c>
      <c r="E1543" s="210" t="s">
        <v>20</v>
      </c>
      <c r="F1543" s="211" t="s">
        <v>418</v>
      </c>
      <c r="G1543" s="208"/>
      <c r="H1543" s="210" t="s">
        <v>20</v>
      </c>
      <c r="I1543" s="212"/>
      <c r="J1543" s="208"/>
      <c r="K1543" s="208"/>
      <c r="L1543" s="213"/>
      <c r="M1543" s="214"/>
      <c r="N1543" s="215"/>
      <c r="O1543" s="215"/>
      <c r="P1543" s="215"/>
      <c r="Q1543" s="215"/>
      <c r="R1543" s="215"/>
      <c r="S1543" s="215"/>
      <c r="T1543" s="216"/>
      <c r="AT1543" s="217" t="s">
        <v>173</v>
      </c>
      <c r="AU1543" s="217" t="s">
        <v>82</v>
      </c>
      <c r="AV1543" s="13" t="s">
        <v>80</v>
      </c>
      <c r="AW1543" s="13" t="s">
        <v>34</v>
      </c>
      <c r="AX1543" s="13" t="s">
        <v>73</v>
      </c>
      <c r="AY1543" s="217" t="s">
        <v>163</v>
      </c>
    </row>
    <row r="1544" spans="2:51" s="14" customFormat="1" ht="11.25">
      <c r="B1544" s="218"/>
      <c r="C1544" s="219"/>
      <c r="D1544" s="209" t="s">
        <v>173</v>
      </c>
      <c r="E1544" s="220" t="s">
        <v>20</v>
      </c>
      <c r="F1544" s="221" t="s">
        <v>419</v>
      </c>
      <c r="G1544" s="219"/>
      <c r="H1544" s="222">
        <v>97.6</v>
      </c>
      <c r="I1544" s="223"/>
      <c r="J1544" s="219"/>
      <c r="K1544" s="219"/>
      <c r="L1544" s="224"/>
      <c r="M1544" s="225"/>
      <c r="N1544" s="226"/>
      <c r="O1544" s="226"/>
      <c r="P1544" s="226"/>
      <c r="Q1544" s="226"/>
      <c r="R1544" s="226"/>
      <c r="S1544" s="226"/>
      <c r="T1544" s="227"/>
      <c r="AT1544" s="228" t="s">
        <v>173</v>
      </c>
      <c r="AU1544" s="228" t="s">
        <v>82</v>
      </c>
      <c r="AV1544" s="14" t="s">
        <v>82</v>
      </c>
      <c r="AW1544" s="14" t="s">
        <v>34</v>
      </c>
      <c r="AX1544" s="14" t="s">
        <v>73</v>
      </c>
      <c r="AY1544" s="228" t="s">
        <v>163</v>
      </c>
    </row>
    <row r="1545" spans="2:51" s="14" customFormat="1" ht="11.25">
      <c r="B1545" s="218"/>
      <c r="C1545" s="219"/>
      <c r="D1545" s="209" t="s">
        <v>173</v>
      </c>
      <c r="E1545" s="220" t="s">
        <v>20</v>
      </c>
      <c r="F1545" s="221" t="s">
        <v>420</v>
      </c>
      <c r="G1545" s="219"/>
      <c r="H1545" s="222">
        <v>12.6</v>
      </c>
      <c r="I1545" s="223"/>
      <c r="J1545" s="219"/>
      <c r="K1545" s="219"/>
      <c r="L1545" s="224"/>
      <c r="M1545" s="225"/>
      <c r="N1545" s="226"/>
      <c r="O1545" s="226"/>
      <c r="P1545" s="226"/>
      <c r="Q1545" s="226"/>
      <c r="R1545" s="226"/>
      <c r="S1545" s="226"/>
      <c r="T1545" s="227"/>
      <c r="AT1545" s="228" t="s">
        <v>173</v>
      </c>
      <c r="AU1545" s="228" t="s">
        <v>82</v>
      </c>
      <c r="AV1545" s="14" t="s">
        <v>82</v>
      </c>
      <c r="AW1545" s="14" t="s">
        <v>34</v>
      </c>
      <c r="AX1545" s="14" t="s">
        <v>73</v>
      </c>
      <c r="AY1545" s="228" t="s">
        <v>163</v>
      </c>
    </row>
    <row r="1546" spans="2:51" s="14" customFormat="1" ht="11.25">
      <c r="B1546" s="218"/>
      <c r="C1546" s="219"/>
      <c r="D1546" s="209" t="s">
        <v>173</v>
      </c>
      <c r="E1546" s="220" t="s">
        <v>20</v>
      </c>
      <c r="F1546" s="221" t="s">
        <v>421</v>
      </c>
      <c r="G1546" s="219"/>
      <c r="H1546" s="222">
        <v>13.65</v>
      </c>
      <c r="I1546" s="223"/>
      <c r="J1546" s="219"/>
      <c r="K1546" s="219"/>
      <c r="L1546" s="224"/>
      <c r="M1546" s="225"/>
      <c r="N1546" s="226"/>
      <c r="O1546" s="226"/>
      <c r="P1546" s="226"/>
      <c r="Q1546" s="226"/>
      <c r="R1546" s="226"/>
      <c r="S1546" s="226"/>
      <c r="T1546" s="227"/>
      <c r="AT1546" s="228" t="s">
        <v>173</v>
      </c>
      <c r="AU1546" s="228" t="s">
        <v>82</v>
      </c>
      <c r="AV1546" s="14" t="s">
        <v>82</v>
      </c>
      <c r="AW1546" s="14" t="s">
        <v>34</v>
      </c>
      <c r="AX1546" s="14" t="s">
        <v>73</v>
      </c>
      <c r="AY1546" s="228" t="s">
        <v>163</v>
      </c>
    </row>
    <row r="1547" spans="2:51" s="14" customFormat="1" ht="11.25">
      <c r="B1547" s="218"/>
      <c r="C1547" s="219"/>
      <c r="D1547" s="209" t="s">
        <v>173</v>
      </c>
      <c r="E1547" s="220" t="s">
        <v>20</v>
      </c>
      <c r="F1547" s="221" t="s">
        <v>422</v>
      </c>
      <c r="G1547" s="219"/>
      <c r="H1547" s="222">
        <v>32.770000000000003</v>
      </c>
      <c r="I1547" s="223"/>
      <c r="J1547" s="219"/>
      <c r="K1547" s="219"/>
      <c r="L1547" s="224"/>
      <c r="M1547" s="225"/>
      <c r="N1547" s="226"/>
      <c r="O1547" s="226"/>
      <c r="P1547" s="226"/>
      <c r="Q1547" s="226"/>
      <c r="R1547" s="226"/>
      <c r="S1547" s="226"/>
      <c r="T1547" s="227"/>
      <c r="AT1547" s="228" t="s">
        <v>173</v>
      </c>
      <c r="AU1547" s="228" t="s">
        <v>82</v>
      </c>
      <c r="AV1547" s="14" t="s">
        <v>82</v>
      </c>
      <c r="AW1547" s="14" t="s">
        <v>34</v>
      </c>
      <c r="AX1547" s="14" t="s">
        <v>73</v>
      </c>
      <c r="AY1547" s="228" t="s">
        <v>163</v>
      </c>
    </row>
    <row r="1548" spans="2:51" s="14" customFormat="1" ht="11.25">
      <c r="B1548" s="218"/>
      <c r="C1548" s="219"/>
      <c r="D1548" s="209" t="s">
        <v>173</v>
      </c>
      <c r="E1548" s="220" t="s">
        <v>20</v>
      </c>
      <c r="F1548" s="221" t="s">
        <v>423</v>
      </c>
      <c r="G1548" s="219"/>
      <c r="H1548" s="222">
        <v>75.98</v>
      </c>
      <c r="I1548" s="223"/>
      <c r="J1548" s="219"/>
      <c r="K1548" s="219"/>
      <c r="L1548" s="224"/>
      <c r="M1548" s="225"/>
      <c r="N1548" s="226"/>
      <c r="O1548" s="226"/>
      <c r="P1548" s="226"/>
      <c r="Q1548" s="226"/>
      <c r="R1548" s="226"/>
      <c r="S1548" s="226"/>
      <c r="T1548" s="227"/>
      <c r="AT1548" s="228" t="s">
        <v>173</v>
      </c>
      <c r="AU1548" s="228" t="s">
        <v>82</v>
      </c>
      <c r="AV1548" s="14" t="s">
        <v>82</v>
      </c>
      <c r="AW1548" s="14" t="s">
        <v>34</v>
      </c>
      <c r="AX1548" s="14" t="s">
        <v>73</v>
      </c>
      <c r="AY1548" s="228" t="s">
        <v>163</v>
      </c>
    </row>
    <row r="1549" spans="2:51" s="13" customFormat="1" ht="11.25">
      <c r="B1549" s="207"/>
      <c r="C1549" s="208"/>
      <c r="D1549" s="209" t="s">
        <v>173</v>
      </c>
      <c r="E1549" s="210" t="s">
        <v>20</v>
      </c>
      <c r="F1549" s="211" t="s">
        <v>316</v>
      </c>
      <c r="G1549" s="208"/>
      <c r="H1549" s="210" t="s">
        <v>20</v>
      </c>
      <c r="I1549" s="212"/>
      <c r="J1549" s="208"/>
      <c r="K1549" s="208"/>
      <c r="L1549" s="213"/>
      <c r="M1549" s="214"/>
      <c r="N1549" s="215"/>
      <c r="O1549" s="215"/>
      <c r="P1549" s="215"/>
      <c r="Q1549" s="215"/>
      <c r="R1549" s="215"/>
      <c r="S1549" s="215"/>
      <c r="T1549" s="216"/>
      <c r="AT1549" s="217" t="s">
        <v>173</v>
      </c>
      <c r="AU1549" s="217" t="s">
        <v>82</v>
      </c>
      <c r="AV1549" s="13" t="s">
        <v>80</v>
      </c>
      <c r="AW1549" s="13" t="s">
        <v>34</v>
      </c>
      <c r="AX1549" s="13" t="s">
        <v>73</v>
      </c>
      <c r="AY1549" s="217" t="s">
        <v>163</v>
      </c>
    </row>
    <row r="1550" spans="2:51" s="13" customFormat="1" ht="11.25">
      <c r="B1550" s="207"/>
      <c r="C1550" s="208"/>
      <c r="D1550" s="209" t="s">
        <v>173</v>
      </c>
      <c r="E1550" s="210" t="s">
        <v>20</v>
      </c>
      <c r="F1550" s="211" t="s">
        <v>1820</v>
      </c>
      <c r="G1550" s="208"/>
      <c r="H1550" s="210" t="s">
        <v>20</v>
      </c>
      <c r="I1550" s="212"/>
      <c r="J1550" s="208"/>
      <c r="K1550" s="208"/>
      <c r="L1550" s="213"/>
      <c r="M1550" s="214"/>
      <c r="N1550" s="215"/>
      <c r="O1550" s="215"/>
      <c r="P1550" s="215"/>
      <c r="Q1550" s="215"/>
      <c r="R1550" s="215"/>
      <c r="S1550" s="215"/>
      <c r="T1550" s="216"/>
      <c r="AT1550" s="217" t="s">
        <v>173</v>
      </c>
      <c r="AU1550" s="217" t="s">
        <v>82</v>
      </c>
      <c r="AV1550" s="13" t="s">
        <v>80</v>
      </c>
      <c r="AW1550" s="13" t="s">
        <v>34</v>
      </c>
      <c r="AX1550" s="13" t="s">
        <v>73</v>
      </c>
      <c r="AY1550" s="217" t="s">
        <v>163</v>
      </c>
    </row>
    <row r="1551" spans="2:51" s="14" customFormat="1" ht="22.5">
      <c r="B1551" s="218"/>
      <c r="C1551" s="219"/>
      <c r="D1551" s="209" t="s">
        <v>173</v>
      </c>
      <c r="E1551" s="220" t="s">
        <v>20</v>
      </c>
      <c r="F1551" s="221" t="s">
        <v>1842</v>
      </c>
      <c r="G1551" s="219"/>
      <c r="H1551" s="222">
        <v>479.97699999999998</v>
      </c>
      <c r="I1551" s="223"/>
      <c r="J1551" s="219"/>
      <c r="K1551" s="219"/>
      <c r="L1551" s="224"/>
      <c r="M1551" s="225"/>
      <c r="N1551" s="226"/>
      <c r="O1551" s="226"/>
      <c r="P1551" s="226"/>
      <c r="Q1551" s="226"/>
      <c r="R1551" s="226"/>
      <c r="S1551" s="226"/>
      <c r="T1551" s="227"/>
      <c r="AT1551" s="228" t="s">
        <v>173</v>
      </c>
      <c r="AU1551" s="228" t="s">
        <v>82</v>
      </c>
      <c r="AV1551" s="14" t="s">
        <v>82</v>
      </c>
      <c r="AW1551" s="14" t="s">
        <v>34</v>
      </c>
      <c r="AX1551" s="14" t="s">
        <v>73</v>
      </c>
      <c r="AY1551" s="228" t="s">
        <v>163</v>
      </c>
    </row>
    <row r="1552" spans="2:51" s="13" customFormat="1" ht="11.25">
      <c r="B1552" s="207"/>
      <c r="C1552" s="208"/>
      <c r="D1552" s="209" t="s">
        <v>173</v>
      </c>
      <c r="E1552" s="210" t="s">
        <v>20</v>
      </c>
      <c r="F1552" s="211" t="s">
        <v>1822</v>
      </c>
      <c r="G1552" s="208"/>
      <c r="H1552" s="210" t="s">
        <v>20</v>
      </c>
      <c r="I1552" s="212"/>
      <c r="J1552" s="208"/>
      <c r="K1552" s="208"/>
      <c r="L1552" s="213"/>
      <c r="M1552" s="214"/>
      <c r="N1552" s="215"/>
      <c r="O1552" s="215"/>
      <c r="P1552" s="215"/>
      <c r="Q1552" s="215"/>
      <c r="R1552" s="215"/>
      <c r="S1552" s="215"/>
      <c r="T1552" s="216"/>
      <c r="AT1552" s="217" t="s">
        <v>173</v>
      </c>
      <c r="AU1552" s="217" t="s">
        <v>82</v>
      </c>
      <c r="AV1552" s="13" t="s">
        <v>80</v>
      </c>
      <c r="AW1552" s="13" t="s">
        <v>34</v>
      </c>
      <c r="AX1552" s="13" t="s">
        <v>73</v>
      </c>
      <c r="AY1552" s="217" t="s">
        <v>163</v>
      </c>
    </row>
    <row r="1553" spans="2:51" s="14" customFormat="1" ht="11.25">
      <c r="B1553" s="218"/>
      <c r="C1553" s="219"/>
      <c r="D1553" s="209" t="s">
        <v>173</v>
      </c>
      <c r="E1553" s="220" t="s">
        <v>20</v>
      </c>
      <c r="F1553" s="221" t="s">
        <v>1843</v>
      </c>
      <c r="G1553" s="219"/>
      <c r="H1553" s="222">
        <v>38.35</v>
      </c>
      <c r="I1553" s="223"/>
      <c r="J1553" s="219"/>
      <c r="K1553" s="219"/>
      <c r="L1553" s="224"/>
      <c r="M1553" s="225"/>
      <c r="N1553" s="226"/>
      <c r="O1553" s="226"/>
      <c r="P1553" s="226"/>
      <c r="Q1553" s="226"/>
      <c r="R1553" s="226"/>
      <c r="S1553" s="226"/>
      <c r="T1553" s="227"/>
      <c r="AT1553" s="228" t="s">
        <v>173</v>
      </c>
      <c r="AU1553" s="228" t="s">
        <v>82</v>
      </c>
      <c r="AV1553" s="14" t="s">
        <v>82</v>
      </c>
      <c r="AW1553" s="14" t="s">
        <v>34</v>
      </c>
      <c r="AX1553" s="14" t="s">
        <v>73</v>
      </c>
      <c r="AY1553" s="228" t="s">
        <v>163</v>
      </c>
    </row>
    <row r="1554" spans="2:51" s="14" customFormat="1" ht="11.25">
      <c r="B1554" s="218"/>
      <c r="C1554" s="219"/>
      <c r="D1554" s="209" t="s">
        <v>173</v>
      </c>
      <c r="E1554" s="220" t="s">
        <v>20</v>
      </c>
      <c r="F1554" s="221" t="s">
        <v>1844</v>
      </c>
      <c r="G1554" s="219"/>
      <c r="H1554" s="222">
        <v>54.988</v>
      </c>
      <c r="I1554" s="223"/>
      <c r="J1554" s="219"/>
      <c r="K1554" s="219"/>
      <c r="L1554" s="224"/>
      <c r="M1554" s="225"/>
      <c r="N1554" s="226"/>
      <c r="O1554" s="226"/>
      <c r="P1554" s="226"/>
      <c r="Q1554" s="226"/>
      <c r="R1554" s="226"/>
      <c r="S1554" s="226"/>
      <c r="T1554" s="227"/>
      <c r="AT1554" s="228" t="s">
        <v>173</v>
      </c>
      <c r="AU1554" s="228" t="s">
        <v>82</v>
      </c>
      <c r="AV1554" s="14" t="s">
        <v>82</v>
      </c>
      <c r="AW1554" s="14" t="s">
        <v>34</v>
      </c>
      <c r="AX1554" s="14" t="s">
        <v>73</v>
      </c>
      <c r="AY1554" s="228" t="s">
        <v>163</v>
      </c>
    </row>
    <row r="1555" spans="2:51" s="14" customFormat="1" ht="11.25">
      <c r="B1555" s="218"/>
      <c r="C1555" s="219"/>
      <c r="D1555" s="209" t="s">
        <v>173</v>
      </c>
      <c r="E1555" s="220" t="s">
        <v>20</v>
      </c>
      <c r="F1555" s="221" t="s">
        <v>1845</v>
      </c>
      <c r="G1555" s="219"/>
      <c r="H1555" s="222">
        <v>29.9</v>
      </c>
      <c r="I1555" s="223"/>
      <c r="J1555" s="219"/>
      <c r="K1555" s="219"/>
      <c r="L1555" s="224"/>
      <c r="M1555" s="225"/>
      <c r="N1555" s="226"/>
      <c r="O1555" s="226"/>
      <c r="P1555" s="226"/>
      <c r="Q1555" s="226"/>
      <c r="R1555" s="226"/>
      <c r="S1555" s="226"/>
      <c r="T1555" s="227"/>
      <c r="AT1555" s="228" t="s">
        <v>173</v>
      </c>
      <c r="AU1555" s="228" t="s">
        <v>82</v>
      </c>
      <c r="AV1555" s="14" t="s">
        <v>82</v>
      </c>
      <c r="AW1555" s="14" t="s">
        <v>34</v>
      </c>
      <c r="AX1555" s="14" t="s">
        <v>73</v>
      </c>
      <c r="AY1555" s="228" t="s">
        <v>163</v>
      </c>
    </row>
    <row r="1556" spans="2:51" s="14" customFormat="1" ht="11.25">
      <c r="B1556" s="218"/>
      <c r="C1556" s="219"/>
      <c r="D1556" s="209" t="s">
        <v>173</v>
      </c>
      <c r="E1556" s="220" t="s">
        <v>20</v>
      </c>
      <c r="F1556" s="221" t="s">
        <v>1846</v>
      </c>
      <c r="G1556" s="219"/>
      <c r="H1556" s="222">
        <v>146.28</v>
      </c>
      <c r="I1556" s="223"/>
      <c r="J1556" s="219"/>
      <c r="K1556" s="219"/>
      <c r="L1556" s="224"/>
      <c r="M1556" s="225"/>
      <c r="N1556" s="226"/>
      <c r="O1556" s="226"/>
      <c r="P1556" s="226"/>
      <c r="Q1556" s="226"/>
      <c r="R1556" s="226"/>
      <c r="S1556" s="226"/>
      <c r="T1556" s="227"/>
      <c r="AT1556" s="228" t="s">
        <v>173</v>
      </c>
      <c r="AU1556" s="228" t="s">
        <v>82</v>
      </c>
      <c r="AV1556" s="14" t="s">
        <v>82</v>
      </c>
      <c r="AW1556" s="14" t="s">
        <v>34</v>
      </c>
      <c r="AX1556" s="14" t="s">
        <v>73</v>
      </c>
      <c r="AY1556" s="228" t="s">
        <v>163</v>
      </c>
    </row>
    <row r="1557" spans="2:51" s="14" customFormat="1" ht="11.25">
      <c r="B1557" s="218"/>
      <c r="C1557" s="219"/>
      <c r="D1557" s="209" t="s">
        <v>173</v>
      </c>
      <c r="E1557" s="220" t="s">
        <v>20</v>
      </c>
      <c r="F1557" s="221" t="s">
        <v>1847</v>
      </c>
      <c r="G1557" s="219"/>
      <c r="H1557" s="222">
        <v>102.58</v>
      </c>
      <c r="I1557" s="223"/>
      <c r="J1557" s="219"/>
      <c r="K1557" s="219"/>
      <c r="L1557" s="224"/>
      <c r="M1557" s="225"/>
      <c r="N1557" s="226"/>
      <c r="O1557" s="226"/>
      <c r="P1557" s="226"/>
      <c r="Q1557" s="226"/>
      <c r="R1557" s="226"/>
      <c r="S1557" s="226"/>
      <c r="T1557" s="227"/>
      <c r="AT1557" s="228" t="s">
        <v>173</v>
      </c>
      <c r="AU1557" s="228" t="s">
        <v>82</v>
      </c>
      <c r="AV1557" s="14" t="s">
        <v>82</v>
      </c>
      <c r="AW1557" s="14" t="s">
        <v>34</v>
      </c>
      <c r="AX1557" s="14" t="s">
        <v>73</v>
      </c>
      <c r="AY1557" s="228" t="s">
        <v>163</v>
      </c>
    </row>
    <row r="1558" spans="2:51" s="14" customFormat="1" ht="11.25">
      <c r="B1558" s="218"/>
      <c r="C1558" s="219"/>
      <c r="D1558" s="209" t="s">
        <v>173</v>
      </c>
      <c r="E1558" s="220" t="s">
        <v>20</v>
      </c>
      <c r="F1558" s="221" t="s">
        <v>1848</v>
      </c>
      <c r="G1558" s="219"/>
      <c r="H1558" s="222">
        <v>48</v>
      </c>
      <c r="I1558" s="223"/>
      <c r="J1558" s="219"/>
      <c r="K1558" s="219"/>
      <c r="L1558" s="224"/>
      <c r="M1558" s="225"/>
      <c r="N1558" s="226"/>
      <c r="O1558" s="226"/>
      <c r="P1558" s="226"/>
      <c r="Q1558" s="226"/>
      <c r="R1558" s="226"/>
      <c r="S1558" s="226"/>
      <c r="T1558" s="227"/>
      <c r="AT1558" s="228" t="s">
        <v>173</v>
      </c>
      <c r="AU1558" s="228" t="s">
        <v>82</v>
      </c>
      <c r="AV1558" s="14" t="s">
        <v>82</v>
      </c>
      <c r="AW1558" s="14" t="s">
        <v>34</v>
      </c>
      <c r="AX1558" s="14" t="s">
        <v>73</v>
      </c>
      <c r="AY1558" s="228" t="s">
        <v>163</v>
      </c>
    </row>
    <row r="1559" spans="2:51" s="14" customFormat="1" ht="11.25">
      <c r="B1559" s="218"/>
      <c r="C1559" s="219"/>
      <c r="D1559" s="209" t="s">
        <v>173</v>
      </c>
      <c r="E1559" s="220" t="s">
        <v>20</v>
      </c>
      <c r="F1559" s="221" t="s">
        <v>1849</v>
      </c>
      <c r="G1559" s="219"/>
      <c r="H1559" s="222">
        <v>33.908000000000001</v>
      </c>
      <c r="I1559" s="223"/>
      <c r="J1559" s="219"/>
      <c r="K1559" s="219"/>
      <c r="L1559" s="224"/>
      <c r="M1559" s="225"/>
      <c r="N1559" s="226"/>
      <c r="O1559" s="226"/>
      <c r="P1559" s="226"/>
      <c r="Q1559" s="226"/>
      <c r="R1559" s="226"/>
      <c r="S1559" s="226"/>
      <c r="T1559" s="227"/>
      <c r="AT1559" s="228" t="s">
        <v>173</v>
      </c>
      <c r="AU1559" s="228" t="s">
        <v>82</v>
      </c>
      <c r="AV1559" s="14" t="s">
        <v>82</v>
      </c>
      <c r="AW1559" s="14" t="s">
        <v>34</v>
      </c>
      <c r="AX1559" s="14" t="s">
        <v>73</v>
      </c>
      <c r="AY1559" s="228" t="s">
        <v>163</v>
      </c>
    </row>
    <row r="1560" spans="2:51" s="14" customFormat="1" ht="11.25">
      <c r="B1560" s="218"/>
      <c r="C1560" s="219"/>
      <c r="D1560" s="209" t="s">
        <v>173</v>
      </c>
      <c r="E1560" s="220" t="s">
        <v>20</v>
      </c>
      <c r="F1560" s="221" t="s">
        <v>1850</v>
      </c>
      <c r="G1560" s="219"/>
      <c r="H1560" s="222">
        <v>33.35</v>
      </c>
      <c r="I1560" s="223"/>
      <c r="J1560" s="219"/>
      <c r="K1560" s="219"/>
      <c r="L1560" s="224"/>
      <c r="M1560" s="225"/>
      <c r="N1560" s="226"/>
      <c r="O1560" s="226"/>
      <c r="P1560" s="226"/>
      <c r="Q1560" s="226"/>
      <c r="R1560" s="226"/>
      <c r="S1560" s="226"/>
      <c r="T1560" s="227"/>
      <c r="AT1560" s="228" t="s">
        <v>173</v>
      </c>
      <c r="AU1560" s="228" t="s">
        <v>82</v>
      </c>
      <c r="AV1560" s="14" t="s">
        <v>82</v>
      </c>
      <c r="AW1560" s="14" t="s">
        <v>34</v>
      </c>
      <c r="AX1560" s="14" t="s">
        <v>73</v>
      </c>
      <c r="AY1560" s="228" t="s">
        <v>163</v>
      </c>
    </row>
    <row r="1561" spans="2:51" s="14" customFormat="1" ht="11.25">
      <c r="B1561" s="218"/>
      <c r="C1561" s="219"/>
      <c r="D1561" s="209" t="s">
        <v>173</v>
      </c>
      <c r="E1561" s="220" t="s">
        <v>20</v>
      </c>
      <c r="F1561" s="221" t="s">
        <v>1851</v>
      </c>
      <c r="G1561" s="219"/>
      <c r="H1561" s="222">
        <v>183.28</v>
      </c>
      <c r="I1561" s="223"/>
      <c r="J1561" s="219"/>
      <c r="K1561" s="219"/>
      <c r="L1561" s="224"/>
      <c r="M1561" s="225"/>
      <c r="N1561" s="226"/>
      <c r="O1561" s="226"/>
      <c r="P1561" s="226"/>
      <c r="Q1561" s="226"/>
      <c r="R1561" s="226"/>
      <c r="S1561" s="226"/>
      <c r="T1561" s="227"/>
      <c r="AT1561" s="228" t="s">
        <v>173</v>
      </c>
      <c r="AU1561" s="228" t="s">
        <v>82</v>
      </c>
      <c r="AV1561" s="14" t="s">
        <v>82</v>
      </c>
      <c r="AW1561" s="14" t="s">
        <v>34</v>
      </c>
      <c r="AX1561" s="14" t="s">
        <v>73</v>
      </c>
      <c r="AY1561" s="228" t="s">
        <v>163</v>
      </c>
    </row>
    <row r="1562" spans="2:51" s="14" customFormat="1" ht="11.25">
      <c r="B1562" s="218"/>
      <c r="C1562" s="219"/>
      <c r="D1562" s="209" t="s">
        <v>173</v>
      </c>
      <c r="E1562" s="220" t="s">
        <v>20</v>
      </c>
      <c r="F1562" s="221" t="s">
        <v>1852</v>
      </c>
      <c r="G1562" s="219"/>
      <c r="H1562" s="222">
        <v>56.335999999999999</v>
      </c>
      <c r="I1562" s="223"/>
      <c r="J1562" s="219"/>
      <c r="K1562" s="219"/>
      <c r="L1562" s="224"/>
      <c r="M1562" s="225"/>
      <c r="N1562" s="226"/>
      <c r="O1562" s="226"/>
      <c r="P1562" s="226"/>
      <c r="Q1562" s="226"/>
      <c r="R1562" s="226"/>
      <c r="S1562" s="226"/>
      <c r="T1562" s="227"/>
      <c r="AT1562" s="228" t="s">
        <v>173</v>
      </c>
      <c r="AU1562" s="228" t="s">
        <v>82</v>
      </c>
      <c r="AV1562" s="14" t="s">
        <v>82</v>
      </c>
      <c r="AW1562" s="14" t="s">
        <v>34</v>
      </c>
      <c r="AX1562" s="14" t="s">
        <v>73</v>
      </c>
      <c r="AY1562" s="228" t="s">
        <v>163</v>
      </c>
    </row>
    <row r="1563" spans="2:51" s="14" customFormat="1" ht="11.25">
      <c r="B1563" s="218"/>
      <c r="C1563" s="219"/>
      <c r="D1563" s="209" t="s">
        <v>173</v>
      </c>
      <c r="E1563" s="220" t="s">
        <v>20</v>
      </c>
      <c r="F1563" s="221" t="s">
        <v>1853</v>
      </c>
      <c r="G1563" s="219"/>
      <c r="H1563" s="222">
        <v>35.1</v>
      </c>
      <c r="I1563" s="223"/>
      <c r="J1563" s="219"/>
      <c r="K1563" s="219"/>
      <c r="L1563" s="224"/>
      <c r="M1563" s="225"/>
      <c r="N1563" s="226"/>
      <c r="O1563" s="226"/>
      <c r="P1563" s="226"/>
      <c r="Q1563" s="226"/>
      <c r="R1563" s="226"/>
      <c r="S1563" s="226"/>
      <c r="T1563" s="227"/>
      <c r="AT1563" s="228" t="s">
        <v>173</v>
      </c>
      <c r="AU1563" s="228" t="s">
        <v>82</v>
      </c>
      <c r="AV1563" s="14" t="s">
        <v>82</v>
      </c>
      <c r="AW1563" s="14" t="s">
        <v>34</v>
      </c>
      <c r="AX1563" s="14" t="s">
        <v>73</v>
      </c>
      <c r="AY1563" s="228" t="s">
        <v>163</v>
      </c>
    </row>
    <row r="1564" spans="2:51" s="14" customFormat="1" ht="11.25">
      <c r="B1564" s="218"/>
      <c r="C1564" s="219"/>
      <c r="D1564" s="209" t="s">
        <v>173</v>
      </c>
      <c r="E1564" s="220" t="s">
        <v>20</v>
      </c>
      <c r="F1564" s="221" t="s">
        <v>1854</v>
      </c>
      <c r="G1564" s="219"/>
      <c r="H1564" s="222">
        <v>169.74</v>
      </c>
      <c r="I1564" s="223"/>
      <c r="J1564" s="219"/>
      <c r="K1564" s="219"/>
      <c r="L1564" s="224"/>
      <c r="M1564" s="225"/>
      <c r="N1564" s="226"/>
      <c r="O1564" s="226"/>
      <c r="P1564" s="226"/>
      <c r="Q1564" s="226"/>
      <c r="R1564" s="226"/>
      <c r="S1564" s="226"/>
      <c r="T1564" s="227"/>
      <c r="AT1564" s="228" t="s">
        <v>173</v>
      </c>
      <c r="AU1564" s="228" t="s">
        <v>82</v>
      </c>
      <c r="AV1564" s="14" t="s">
        <v>82</v>
      </c>
      <c r="AW1564" s="14" t="s">
        <v>34</v>
      </c>
      <c r="AX1564" s="14" t="s">
        <v>73</v>
      </c>
      <c r="AY1564" s="228" t="s">
        <v>163</v>
      </c>
    </row>
    <row r="1565" spans="2:51" s="14" customFormat="1" ht="11.25">
      <c r="B1565" s="218"/>
      <c r="C1565" s="219"/>
      <c r="D1565" s="209" t="s">
        <v>173</v>
      </c>
      <c r="E1565" s="220" t="s">
        <v>20</v>
      </c>
      <c r="F1565" s="221" t="s">
        <v>1855</v>
      </c>
      <c r="G1565" s="219"/>
      <c r="H1565" s="222">
        <v>194.35</v>
      </c>
      <c r="I1565" s="223"/>
      <c r="J1565" s="219"/>
      <c r="K1565" s="219"/>
      <c r="L1565" s="224"/>
      <c r="M1565" s="225"/>
      <c r="N1565" s="226"/>
      <c r="O1565" s="226"/>
      <c r="P1565" s="226"/>
      <c r="Q1565" s="226"/>
      <c r="R1565" s="226"/>
      <c r="S1565" s="226"/>
      <c r="T1565" s="227"/>
      <c r="AT1565" s="228" t="s">
        <v>173</v>
      </c>
      <c r="AU1565" s="228" t="s">
        <v>82</v>
      </c>
      <c r="AV1565" s="14" t="s">
        <v>82</v>
      </c>
      <c r="AW1565" s="14" t="s">
        <v>34</v>
      </c>
      <c r="AX1565" s="14" t="s">
        <v>73</v>
      </c>
      <c r="AY1565" s="228" t="s">
        <v>163</v>
      </c>
    </row>
    <row r="1566" spans="2:51" s="14" customFormat="1" ht="11.25">
      <c r="B1566" s="218"/>
      <c r="C1566" s="219"/>
      <c r="D1566" s="209" t="s">
        <v>173</v>
      </c>
      <c r="E1566" s="220" t="s">
        <v>20</v>
      </c>
      <c r="F1566" s="221" t="s">
        <v>1847</v>
      </c>
      <c r="G1566" s="219"/>
      <c r="H1566" s="222">
        <v>102.58</v>
      </c>
      <c r="I1566" s="223"/>
      <c r="J1566" s="219"/>
      <c r="K1566" s="219"/>
      <c r="L1566" s="224"/>
      <c r="M1566" s="225"/>
      <c r="N1566" s="226"/>
      <c r="O1566" s="226"/>
      <c r="P1566" s="226"/>
      <c r="Q1566" s="226"/>
      <c r="R1566" s="226"/>
      <c r="S1566" s="226"/>
      <c r="T1566" s="227"/>
      <c r="AT1566" s="228" t="s">
        <v>173</v>
      </c>
      <c r="AU1566" s="228" t="s">
        <v>82</v>
      </c>
      <c r="AV1566" s="14" t="s">
        <v>82</v>
      </c>
      <c r="AW1566" s="14" t="s">
        <v>34</v>
      </c>
      <c r="AX1566" s="14" t="s">
        <v>73</v>
      </c>
      <c r="AY1566" s="228" t="s">
        <v>163</v>
      </c>
    </row>
    <row r="1567" spans="2:51" s="14" customFormat="1" ht="11.25">
      <c r="B1567" s="218"/>
      <c r="C1567" s="219"/>
      <c r="D1567" s="209" t="s">
        <v>173</v>
      </c>
      <c r="E1567" s="220" t="s">
        <v>20</v>
      </c>
      <c r="F1567" s="221" t="s">
        <v>1845</v>
      </c>
      <c r="G1567" s="219"/>
      <c r="H1567" s="222">
        <v>29.9</v>
      </c>
      <c r="I1567" s="223"/>
      <c r="J1567" s="219"/>
      <c r="K1567" s="219"/>
      <c r="L1567" s="224"/>
      <c r="M1567" s="225"/>
      <c r="N1567" s="226"/>
      <c r="O1567" s="226"/>
      <c r="P1567" s="226"/>
      <c r="Q1567" s="226"/>
      <c r="R1567" s="226"/>
      <c r="S1567" s="226"/>
      <c r="T1567" s="227"/>
      <c r="AT1567" s="228" t="s">
        <v>173</v>
      </c>
      <c r="AU1567" s="228" t="s">
        <v>82</v>
      </c>
      <c r="AV1567" s="14" t="s">
        <v>82</v>
      </c>
      <c r="AW1567" s="14" t="s">
        <v>34</v>
      </c>
      <c r="AX1567" s="14" t="s">
        <v>73</v>
      </c>
      <c r="AY1567" s="228" t="s">
        <v>163</v>
      </c>
    </row>
    <row r="1568" spans="2:51" s="14" customFormat="1" ht="11.25">
      <c r="B1568" s="218"/>
      <c r="C1568" s="219"/>
      <c r="D1568" s="209" t="s">
        <v>173</v>
      </c>
      <c r="E1568" s="220" t="s">
        <v>20</v>
      </c>
      <c r="F1568" s="221" t="s">
        <v>1856</v>
      </c>
      <c r="G1568" s="219"/>
      <c r="H1568" s="222">
        <v>57.77</v>
      </c>
      <c r="I1568" s="223"/>
      <c r="J1568" s="219"/>
      <c r="K1568" s="219"/>
      <c r="L1568" s="224"/>
      <c r="M1568" s="225"/>
      <c r="N1568" s="226"/>
      <c r="O1568" s="226"/>
      <c r="P1568" s="226"/>
      <c r="Q1568" s="226"/>
      <c r="R1568" s="226"/>
      <c r="S1568" s="226"/>
      <c r="T1568" s="227"/>
      <c r="AT1568" s="228" t="s">
        <v>173</v>
      </c>
      <c r="AU1568" s="228" t="s">
        <v>82</v>
      </c>
      <c r="AV1568" s="14" t="s">
        <v>82</v>
      </c>
      <c r="AW1568" s="14" t="s">
        <v>34</v>
      </c>
      <c r="AX1568" s="14" t="s">
        <v>73</v>
      </c>
      <c r="AY1568" s="228" t="s">
        <v>163</v>
      </c>
    </row>
    <row r="1569" spans="1:65" s="13" customFormat="1" ht="11.25">
      <c r="B1569" s="207"/>
      <c r="C1569" s="208"/>
      <c r="D1569" s="209" t="s">
        <v>173</v>
      </c>
      <c r="E1569" s="210" t="s">
        <v>20</v>
      </c>
      <c r="F1569" s="211" t="s">
        <v>176</v>
      </c>
      <c r="G1569" s="208"/>
      <c r="H1569" s="210" t="s">
        <v>20</v>
      </c>
      <c r="I1569" s="212"/>
      <c r="J1569" s="208"/>
      <c r="K1569" s="208"/>
      <c r="L1569" s="213"/>
      <c r="M1569" s="214"/>
      <c r="N1569" s="215"/>
      <c r="O1569" s="215"/>
      <c r="P1569" s="215"/>
      <c r="Q1569" s="215"/>
      <c r="R1569" s="215"/>
      <c r="S1569" s="215"/>
      <c r="T1569" s="216"/>
      <c r="AT1569" s="217" t="s">
        <v>173</v>
      </c>
      <c r="AU1569" s="217" t="s">
        <v>82</v>
      </c>
      <c r="AV1569" s="13" t="s">
        <v>80</v>
      </c>
      <c r="AW1569" s="13" t="s">
        <v>34</v>
      </c>
      <c r="AX1569" s="13" t="s">
        <v>73</v>
      </c>
      <c r="AY1569" s="217" t="s">
        <v>163</v>
      </c>
    </row>
    <row r="1570" spans="1:65" s="13" customFormat="1" ht="11.25">
      <c r="B1570" s="207"/>
      <c r="C1570" s="208"/>
      <c r="D1570" s="209" t="s">
        <v>173</v>
      </c>
      <c r="E1570" s="210" t="s">
        <v>20</v>
      </c>
      <c r="F1570" s="211" t="s">
        <v>1820</v>
      </c>
      <c r="G1570" s="208"/>
      <c r="H1570" s="210" t="s">
        <v>20</v>
      </c>
      <c r="I1570" s="212"/>
      <c r="J1570" s="208"/>
      <c r="K1570" s="208"/>
      <c r="L1570" s="213"/>
      <c r="M1570" s="214"/>
      <c r="N1570" s="215"/>
      <c r="O1570" s="215"/>
      <c r="P1570" s="215"/>
      <c r="Q1570" s="215"/>
      <c r="R1570" s="215"/>
      <c r="S1570" s="215"/>
      <c r="T1570" s="216"/>
      <c r="AT1570" s="217" t="s">
        <v>173</v>
      </c>
      <c r="AU1570" s="217" t="s">
        <v>82</v>
      </c>
      <c r="AV1570" s="13" t="s">
        <v>80</v>
      </c>
      <c r="AW1570" s="13" t="s">
        <v>34</v>
      </c>
      <c r="AX1570" s="13" t="s">
        <v>73</v>
      </c>
      <c r="AY1570" s="217" t="s">
        <v>163</v>
      </c>
    </row>
    <row r="1571" spans="1:65" s="14" customFormat="1" ht="11.25">
      <c r="B1571" s="218"/>
      <c r="C1571" s="219"/>
      <c r="D1571" s="209" t="s">
        <v>173</v>
      </c>
      <c r="E1571" s="220" t="s">
        <v>20</v>
      </c>
      <c r="F1571" s="221" t="s">
        <v>1857</v>
      </c>
      <c r="G1571" s="219"/>
      <c r="H1571" s="222">
        <v>37</v>
      </c>
      <c r="I1571" s="223"/>
      <c r="J1571" s="219"/>
      <c r="K1571" s="219"/>
      <c r="L1571" s="224"/>
      <c r="M1571" s="225"/>
      <c r="N1571" s="226"/>
      <c r="O1571" s="226"/>
      <c r="P1571" s="226"/>
      <c r="Q1571" s="226"/>
      <c r="R1571" s="226"/>
      <c r="S1571" s="226"/>
      <c r="T1571" s="227"/>
      <c r="AT1571" s="228" t="s">
        <v>173</v>
      </c>
      <c r="AU1571" s="228" t="s">
        <v>82</v>
      </c>
      <c r="AV1571" s="14" t="s">
        <v>82</v>
      </c>
      <c r="AW1571" s="14" t="s">
        <v>34</v>
      </c>
      <c r="AX1571" s="14" t="s">
        <v>73</v>
      </c>
      <c r="AY1571" s="228" t="s">
        <v>163</v>
      </c>
    </row>
    <row r="1572" spans="1:65" s="13" customFormat="1" ht="11.25">
      <c r="B1572" s="207"/>
      <c r="C1572" s="208"/>
      <c r="D1572" s="209" t="s">
        <v>173</v>
      </c>
      <c r="E1572" s="210" t="s">
        <v>20</v>
      </c>
      <c r="F1572" s="211" t="s">
        <v>1822</v>
      </c>
      <c r="G1572" s="208"/>
      <c r="H1572" s="210" t="s">
        <v>20</v>
      </c>
      <c r="I1572" s="212"/>
      <c r="J1572" s="208"/>
      <c r="K1572" s="208"/>
      <c r="L1572" s="213"/>
      <c r="M1572" s="214"/>
      <c r="N1572" s="215"/>
      <c r="O1572" s="215"/>
      <c r="P1572" s="215"/>
      <c r="Q1572" s="215"/>
      <c r="R1572" s="215"/>
      <c r="S1572" s="215"/>
      <c r="T1572" s="216"/>
      <c r="AT1572" s="217" t="s">
        <v>173</v>
      </c>
      <c r="AU1572" s="217" t="s">
        <v>82</v>
      </c>
      <c r="AV1572" s="13" t="s">
        <v>80</v>
      </c>
      <c r="AW1572" s="13" t="s">
        <v>34</v>
      </c>
      <c r="AX1572" s="13" t="s">
        <v>73</v>
      </c>
      <c r="AY1572" s="217" t="s">
        <v>163</v>
      </c>
    </row>
    <row r="1573" spans="1:65" s="14" customFormat="1" ht="11.25">
      <c r="B1573" s="218"/>
      <c r="C1573" s="219"/>
      <c r="D1573" s="209" t="s">
        <v>173</v>
      </c>
      <c r="E1573" s="220" t="s">
        <v>20</v>
      </c>
      <c r="F1573" s="221" t="s">
        <v>1858</v>
      </c>
      <c r="G1573" s="219"/>
      <c r="H1573" s="222">
        <v>187.8</v>
      </c>
      <c r="I1573" s="223"/>
      <c r="J1573" s="219"/>
      <c r="K1573" s="219"/>
      <c r="L1573" s="224"/>
      <c r="M1573" s="225"/>
      <c r="N1573" s="226"/>
      <c r="O1573" s="226"/>
      <c r="P1573" s="226"/>
      <c r="Q1573" s="226"/>
      <c r="R1573" s="226"/>
      <c r="S1573" s="226"/>
      <c r="T1573" s="227"/>
      <c r="AT1573" s="228" t="s">
        <v>173</v>
      </c>
      <c r="AU1573" s="228" t="s">
        <v>82</v>
      </c>
      <c r="AV1573" s="14" t="s">
        <v>82</v>
      </c>
      <c r="AW1573" s="14" t="s">
        <v>34</v>
      </c>
      <c r="AX1573" s="14" t="s">
        <v>73</v>
      </c>
      <c r="AY1573" s="228" t="s">
        <v>163</v>
      </c>
    </row>
    <row r="1574" spans="1:65" s="16" customFormat="1" ht="11.25">
      <c r="B1574" s="253"/>
      <c r="C1574" s="254"/>
      <c r="D1574" s="209" t="s">
        <v>173</v>
      </c>
      <c r="E1574" s="255" t="s">
        <v>20</v>
      </c>
      <c r="F1574" s="256" t="s">
        <v>407</v>
      </c>
      <c r="G1574" s="254"/>
      <c r="H1574" s="257">
        <v>5232.5290000000005</v>
      </c>
      <c r="I1574" s="258"/>
      <c r="J1574" s="254"/>
      <c r="K1574" s="254"/>
      <c r="L1574" s="259"/>
      <c r="M1574" s="260"/>
      <c r="N1574" s="261"/>
      <c r="O1574" s="261"/>
      <c r="P1574" s="261"/>
      <c r="Q1574" s="261"/>
      <c r="R1574" s="261"/>
      <c r="S1574" s="261"/>
      <c r="T1574" s="262"/>
      <c r="AT1574" s="263" t="s">
        <v>173</v>
      </c>
      <c r="AU1574" s="263" t="s">
        <v>82</v>
      </c>
      <c r="AV1574" s="16" t="s">
        <v>164</v>
      </c>
      <c r="AW1574" s="16" t="s">
        <v>34</v>
      </c>
      <c r="AX1574" s="16" t="s">
        <v>73</v>
      </c>
      <c r="AY1574" s="263" t="s">
        <v>163</v>
      </c>
    </row>
    <row r="1575" spans="1:65" s="14" customFormat="1" ht="11.25">
      <c r="B1575" s="218"/>
      <c r="C1575" s="219"/>
      <c r="D1575" s="209" t="s">
        <v>173</v>
      </c>
      <c r="E1575" s="220" t="s">
        <v>20</v>
      </c>
      <c r="F1575" s="221" t="s">
        <v>1859</v>
      </c>
      <c r="G1575" s="219"/>
      <c r="H1575" s="222">
        <v>-1442.8620000000001</v>
      </c>
      <c r="I1575" s="223"/>
      <c r="J1575" s="219"/>
      <c r="K1575" s="219"/>
      <c r="L1575" s="224"/>
      <c r="M1575" s="225"/>
      <c r="N1575" s="226"/>
      <c r="O1575" s="226"/>
      <c r="P1575" s="226"/>
      <c r="Q1575" s="226"/>
      <c r="R1575" s="226"/>
      <c r="S1575" s="226"/>
      <c r="T1575" s="227"/>
      <c r="AT1575" s="228" t="s">
        <v>173</v>
      </c>
      <c r="AU1575" s="228" t="s">
        <v>82</v>
      </c>
      <c r="AV1575" s="14" t="s">
        <v>82</v>
      </c>
      <c r="AW1575" s="14" t="s">
        <v>34</v>
      </c>
      <c r="AX1575" s="14" t="s">
        <v>73</v>
      </c>
      <c r="AY1575" s="228" t="s">
        <v>163</v>
      </c>
    </row>
    <row r="1576" spans="1:65" s="16" customFormat="1" ht="11.25">
      <c r="B1576" s="253"/>
      <c r="C1576" s="254"/>
      <c r="D1576" s="209" t="s">
        <v>173</v>
      </c>
      <c r="E1576" s="255" t="s">
        <v>20</v>
      </c>
      <c r="F1576" s="256" t="s">
        <v>407</v>
      </c>
      <c r="G1576" s="254"/>
      <c r="H1576" s="257">
        <v>-1442.8620000000001</v>
      </c>
      <c r="I1576" s="258"/>
      <c r="J1576" s="254"/>
      <c r="K1576" s="254"/>
      <c r="L1576" s="259"/>
      <c r="M1576" s="260"/>
      <c r="N1576" s="261"/>
      <c r="O1576" s="261"/>
      <c r="P1576" s="261"/>
      <c r="Q1576" s="261"/>
      <c r="R1576" s="261"/>
      <c r="S1576" s="261"/>
      <c r="T1576" s="262"/>
      <c r="AT1576" s="263" t="s">
        <v>173</v>
      </c>
      <c r="AU1576" s="263" t="s">
        <v>82</v>
      </c>
      <c r="AV1576" s="16" t="s">
        <v>164</v>
      </c>
      <c r="AW1576" s="16" t="s">
        <v>34</v>
      </c>
      <c r="AX1576" s="16" t="s">
        <v>73</v>
      </c>
      <c r="AY1576" s="263" t="s">
        <v>163</v>
      </c>
    </row>
    <row r="1577" spans="1:65" s="14" customFormat="1" ht="11.25">
      <c r="B1577" s="218"/>
      <c r="C1577" s="219"/>
      <c r="D1577" s="209" t="s">
        <v>173</v>
      </c>
      <c r="E1577" s="220" t="s">
        <v>20</v>
      </c>
      <c r="F1577" s="221" t="s">
        <v>1860</v>
      </c>
      <c r="G1577" s="219"/>
      <c r="H1577" s="222">
        <v>-3789.6669999999999</v>
      </c>
      <c r="I1577" s="223"/>
      <c r="J1577" s="219"/>
      <c r="K1577" s="219"/>
      <c r="L1577" s="224"/>
      <c r="M1577" s="225"/>
      <c r="N1577" s="226"/>
      <c r="O1577" s="226"/>
      <c r="P1577" s="226"/>
      <c r="Q1577" s="226"/>
      <c r="R1577" s="226"/>
      <c r="S1577" s="226"/>
      <c r="T1577" s="227"/>
      <c r="AT1577" s="228" t="s">
        <v>173</v>
      </c>
      <c r="AU1577" s="228" t="s">
        <v>82</v>
      </c>
      <c r="AV1577" s="14" t="s">
        <v>82</v>
      </c>
      <c r="AW1577" s="14" t="s">
        <v>34</v>
      </c>
      <c r="AX1577" s="14" t="s">
        <v>73</v>
      </c>
      <c r="AY1577" s="228" t="s">
        <v>163</v>
      </c>
    </row>
    <row r="1578" spans="1:65" s="14" customFormat="1" ht="11.25">
      <c r="B1578" s="218"/>
      <c r="C1578" s="219"/>
      <c r="D1578" s="209" t="s">
        <v>173</v>
      </c>
      <c r="E1578" s="220" t="s">
        <v>20</v>
      </c>
      <c r="F1578" s="221" t="s">
        <v>1861</v>
      </c>
      <c r="G1578" s="219"/>
      <c r="H1578" s="222">
        <v>3410.7</v>
      </c>
      <c r="I1578" s="223"/>
      <c r="J1578" s="219"/>
      <c r="K1578" s="219"/>
      <c r="L1578" s="224"/>
      <c r="M1578" s="225"/>
      <c r="N1578" s="226"/>
      <c r="O1578" s="226"/>
      <c r="P1578" s="226"/>
      <c r="Q1578" s="226"/>
      <c r="R1578" s="226"/>
      <c r="S1578" s="226"/>
      <c r="T1578" s="227"/>
      <c r="AT1578" s="228" t="s">
        <v>173</v>
      </c>
      <c r="AU1578" s="228" t="s">
        <v>82</v>
      </c>
      <c r="AV1578" s="14" t="s">
        <v>82</v>
      </c>
      <c r="AW1578" s="14" t="s">
        <v>34</v>
      </c>
      <c r="AX1578" s="14" t="s">
        <v>73</v>
      </c>
      <c r="AY1578" s="228" t="s">
        <v>163</v>
      </c>
    </row>
    <row r="1579" spans="1:65" s="15" customFormat="1" ht="11.25">
      <c r="B1579" s="229"/>
      <c r="C1579" s="230"/>
      <c r="D1579" s="209" t="s">
        <v>173</v>
      </c>
      <c r="E1579" s="231" t="s">
        <v>20</v>
      </c>
      <c r="F1579" s="232" t="s">
        <v>178</v>
      </c>
      <c r="G1579" s="230"/>
      <c r="H1579" s="233">
        <v>3410.7000000000003</v>
      </c>
      <c r="I1579" s="234"/>
      <c r="J1579" s="230"/>
      <c r="K1579" s="230"/>
      <c r="L1579" s="235"/>
      <c r="M1579" s="236"/>
      <c r="N1579" s="237"/>
      <c r="O1579" s="237"/>
      <c r="P1579" s="237"/>
      <c r="Q1579" s="237"/>
      <c r="R1579" s="237"/>
      <c r="S1579" s="237"/>
      <c r="T1579" s="238"/>
      <c r="AT1579" s="239" t="s">
        <v>173</v>
      </c>
      <c r="AU1579" s="239" t="s">
        <v>82</v>
      </c>
      <c r="AV1579" s="15" t="s">
        <v>171</v>
      </c>
      <c r="AW1579" s="15" t="s">
        <v>34</v>
      </c>
      <c r="AX1579" s="15" t="s">
        <v>80</v>
      </c>
      <c r="AY1579" s="239" t="s">
        <v>163</v>
      </c>
    </row>
    <row r="1580" spans="1:65" s="2" customFormat="1" ht="14.45" customHeight="1">
      <c r="A1580" s="36"/>
      <c r="B1580" s="37"/>
      <c r="C1580" s="194" t="s">
        <v>1862</v>
      </c>
      <c r="D1580" s="194" t="s">
        <v>166</v>
      </c>
      <c r="E1580" s="195" t="s">
        <v>1863</v>
      </c>
      <c r="F1580" s="196" t="s">
        <v>1864</v>
      </c>
      <c r="G1580" s="197" t="s">
        <v>185</v>
      </c>
      <c r="H1580" s="198">
        <v>1026.0540000000001</v>
      </c>
      <c r="I1580" s="199"/>
      <c r="J1580" s="200">
        <f>ROUND(I1580*H1580,2)</f>
        <v>0</v>
      </c>
      <c r="K1580" s="196" t="s">
        <v>170</v>
      </c>
      <c r="L1580" s="41"/>
      <c r="M1580" s="201" t="s">
        <v>20</v>
      </c>
      <c r="N1580" s="202" t="s">
        <v>44</v>
      </c>
      <c r="O1580" s="66"/>
      <c r="P1580" s="203">
        <f>O1580*H1580</f>
        <v>0</v>
      </c>
      <c r="Q1580" s="203">
        <v>1E-3</v>
      </c>
      <c r="R1580" s="203">
        <f>Q1580*H1580</f>
        <v>1.026054</v>
      </c>
      <c r="S1580" s="203">
        <v>3.1E-4</v>
      </c>
      <c r="T1580" s="204">
        <f>S1580*H1580</f>
        <v>0.31807674000000002</v>
      </c>
      <c r="U1580" s="36"/>
      <c r="V1580" s="36"/>
      <c r="W1580" s="36"/>
      <c r="X1580" s="36"/>
      <c r="Y1580" s="36"/>
      <c r="Z1580" s="36"/>
      <c r="AA1580" s="36"/>
      <c r="AB1580" s="36"/>
      <c r="AC1580" s="36"/>
      <c r="AD1580" s="36"/>
      <c r="AE1580" s="36"/>
      <c r="AR1580" s="205" t="s">
        <v>275</v>
      </c>
      <c r="AT1580" s="205" t="s">
        <v>166</v>
      </c>
      <c r="AU1580" s="205" t="s">
        <v>82</v>
      </c>
      <c r="AY1580" s="19" t="s">
        <v>163</v>
      </c>
      <c r="BE1580" s="206">
        <f>IF(N1580="základní",J1580,0)</f>
        <v>0</v>
      </c>
      <c r="BF1580" s="206">
        <f>IF(N1580="snížená",J1580,0)</f>
        <v>0</v>
      </c>
      <c r="BG1580" s="206">
        <f>IF(N1580="zákl. přenesená",J1580,0)</f>
        <v>0</v>
      </c>
      <c r="BH1580" s="206">
        <f>IF(N1580="sníž. přenesená",J1580,0)</f>
        <v>0</v>
      </c>
      <c r="BI1580" s="206">
        <f>IF(N1580="nulová",J1580,0)</f>
        <v>0</v>
      </c>
      <c r="BJ1580" s="19" t="s">
        <v>80</v>
      </c>
      <c r="BK1580" s="206">
        <f>ROUND(I1580*H1580,2)</f>
        <v>0</v>
      </c>
      <c r="BL1580" s="19" t="s">
        <v>275</v>
      </c>
      <c r="BM1580" s="205" t="s">
        <v>1865</v>
      </c>
    </row>
    <row r="1581" spans="1:65" s="2" customFormat="1" ht="29.25">
      <c r="A1581" s="36"/>
      <c r="B1581" s="37"/>
      <c r="C1581" s="38"/>
      <c r="D1581" s="209" t="s">
        <v>187</v>
      </c>
      <c r="E1581" s="38"/>
      <c r="F1581" s="240" t="s">
        <v>1819</v>
      </c>
      <c r="G1581" s="38"/>
      <c r="H1581" s="38"/>
      <c r="I1581" s="117"/>
      <c r="J1581" s="38"/>
      <c r="K1581" s="38"/>
      <c r="L1581" s="41"/>
      <c r="M1581" s="241"/>
      <c r="N1581" s="242"/>
      <c r="O1581" s="66"/>
      <c r="P1581" s="66"/>
      <c r="Q1581" s="66"/>
      <c r="R1581" s="66"/>
      <c r="S1581" s="66"/>
      <c r="T1581" s="67"/>
      <c r="U1581" s="36"/>
      <c r="V1581" s="36"/>
      <c r="W1581" s="36"/>
      <c r="X1581" s="36"/>
      <c r="Y1581" s="36"/>
      <c r="Z1581" s="36"/>
      <c r="AA1581" s="36"/>
      <c r="AB1581" s="36"/>
      <c r="AC1581" s="36"/>
      <c r="AD1581" s="36"/>
      <c r="AE1581" s="36"/>
      <c r="AT1581" s="19" t="s">
        <v>187</v>
      </c>
      <c r="AU1581" s="19" t="s">
        <v>82</v>
      </c>
    </row>
    <row r="1582" spans="1:65" s="13" customFormat="1" ht="11.25">
      <c r="B1582" s="207"/>
      <c r="C1582" s="208"/>
      <c r="D1582" s="209" t="s">
        <v>173</v>
      </c>
      <c r="E1582" s="210" t="s">
        <v>20</v>
      </c>
      <c r="F1582" s="211" t="s">
        <v>311</v>
      </c>
      <c r="G1582" s="208"/>
      <c r="H1582" s="210" t="s">
        <v>20</v>
      </c>
      <c r="I1582" s="212"/>
      <c r="J1582" s="208"/>
      <c r="K1582" s="208"/>
      <c r="L1582" s="213"/>
      <c r="M1582" s="214"/>
      <c r="N1582" s="215"/>
      <c r="O1582" s="215"/>
      <c r="P1582" s="215"/>
      <c r="Q1582" s="215"/>
      <c r="R1582" s="215"/>
      <c r="S1582" s="215"/>
      <c r="T1582" s="216"/>
      <c r="AT1582" s="217" t="s">
        <v>173</v>
      </c>
      <c r="AU1582" s="217" t="s">
        <v>82</v>
      </c>
      <c r="AV1582" s="13" t="s">
        <v>80</v>
      </c>
      <c r="AW1582" s="13" t="s">
        <v>34</v>
      </c>
      <c r="AX1582" s="13" t="s">
        <v>73</v>
      </c>
      <c r="AY1582" s="217" t="s">
        <v>163</v>
      </c>
    </row>
    <row r="1583" spans="1:65" s="13" customFormat="1" ht="11.25">
      <c r="B1583" s="207"/>
      <c r="C1583" s="208"/>
      <c r="D1583" s="209" t="s">
        <v>173</v>
      </c>
      <c r="E1583" s="210" t="s">
        <v>20</v>
      </c>
      <c r="F1583" s="211" t="s">
        <v>1820</v>
      </c>
      <c r="G1583" s="208"/>
      <c r="H1583" s="210" t="s">
        <v>20</v>
      </c>
      <c r="I1583" s="212"/>
      <c r="J1583" s="208"/>
      <c r="K1583" s="208"/>
      <c r="L1583" s="213"/>
      <c r="M1583" s="214"/>
      <c r="N1583" s="215"/>
      <c r="O1583" s="215"/>
      <c r="P1583" s="215"/>
      <c r="Q1583" s="215"/>
      <c r="R1583" s="215"/>
      <c r="S1583" s="215"/>
      <c r="T1583" s="216"/>
      <c r="AT1583" s="217" t="s">
        <v>173</v>
      </c>
      <c r="AU1583" s="217" t="s">
        <v>82</v>
      </c>
      <c r="AV1583" s="13" t="s">
        <v>80</v>
      </c>
      <c r="AW1583" s="13" t="s">
        <v>34</v>
      </c>
      <c r="AX1583" s="13" t="s">
        <v>73</v>
      </c>
      <c r="AY1583" s="217" t="s">
        <v>163</v>
      </c>
    </row>
    <row r="1584" spans="1:65" s="14" customFormat="1" ht="11.25">
      <c r="B1584" s="218"/>
      <c r="C1584" s="219"/>
      <c r="D1584" s="209" t="s">
        <v>173</v>
      </c>
      <c r="E1584" s="220" t="s">
        <v>20</v>
      </c>
      <c r="F1584" s="221" t="s">
        <v>1866</v>
      </c>
      <c r="G1584" s="219"/>
      <c r="H1584" s="222">
        <v>9.6</v>
      </c>
      <c r="I1584" s="223"/>
      <c r="J1584" s="219"/>
      <c r="K1584" s="219"/>
      <c r="L1584" s="224"/>
      <c r="M1584" s="225"/>
      <c r="N1584" s="226"/>
      <c r="O1584" s="226"/>
      <c r="P1584" s="226"/>
      <c r="Q1584" s="226"/>
      <c r="R1584" s="226"/>
      <c r="S1584" s="226"/>
      <c r="T1584" s="227"/>
      <c r="AT1584" s="228" t="s">
        <v>173</v>
      </c>
      <c r="AU1584" s="228" t="s">
        <v>82</v>
      </c>
      <c r="AV1584" s="14" t="s">
        <v>82</v>
      </c>
      <c r="AW1584" s="14" t="s">
        <v>34</v>
      </c>
      <c r="AX1584" s="14" t="s">
        <v>73</v>
      </c>
      <c r="AY1584" s="228" t="s">
        <v>163</v>
      </c>
    </row>
    <row r="1585" spans="2:51" s="13" customFormat="1" ht="11.25">
      <c r="B1585" s="207"/>
      <c r="C1585" s="208"/>
      <c r="D1585" s="209" t="s">
        <v>173</v>
      </c>
      <c r="E1585" s="210" t="s">
        <v>20</v>
      </c>
      <c r="F1585" s="211" t="s">
        <v>1822</v>
      </c>
      <c r="G1585" s="208"/>
      <c r="H1585" s="210" t="s">
        <v>20</v>
      </c>
      <c r="I1585" s="212"/>
      <c r="J1585" s="208"/>
      <c r="K1585" s="208"/>
      <c r="L1585" s="213"/>
      <c r="M1585" s="214"/>
      <c r="N1585" s="215"/>
      <c r="O1585" s="215"/>
      <c r="P1585" s="215"/>
      <c r="Q1585" s="215"/>
      <c r="R1585" s="215"/>
      <c r="S1585" s="215"/>
      <c r="T1585" s="216"/>
      <c r="AT1585" s="217" t="s">
        <v>173</v>
      </c>
      <c r="AU1585" s="217" t="s">
        <v>82</v>
      </c>
      <c r="AV1585" s="13" t="s">
        <v>80</v>
      </c>
      <c r="AW1585" s="13" t="s">
        <v>34</v>
      </c>
      <c r="AX1585" s="13" t="s">
        <v>73</v>
      </c>
      <c r="AY1585" s="217" t="s">
        <v>163</v>
      </c>
    </row>
    <row r="1586" spans="2:51" s="14" customFormat="1" ht="11.25">
      <c r="B1586" s="218"/>
      <c r="C1586" s="219"/>
      <c r="D1586" s="209" t="s">
        <v>173</v>
      </c>
      <c r="E1586" s="220" t="s">
        <v>20</v>
      </c>
      <c r="F1586" s="221" t="s">
        <v>1829</v>
      </c>
      <c r="G1586" s="219"/>
      <c r="H1586" s="222">
        <v>72.38</v>
      </c>
      <c r="I1586" s="223"/>
      <c r="J1586" s="219"/>
      <c r="K1586" s="219"/>
      <c r="L1586" s="224"/>
      <c r="M1586" s="225"/>
      <c r="N1586" s="226"/>
      <c r="O1586" s="226"/>
      <c r="P1586" s="226"/>
      <c r="Q1586" s="226"/>
      <c r="R1586" s="226"/>
      <c r="S1586" s="226"/>
      <c r="T1586" s="227"/>
      <c r="AT1586" s="228" t="s">
        <v>173</v>
      </c>
      <c r="AU1586" s="228" t="s">
        <v>82</v>
      </c>
      <c r="AV1586" s="14" t="s">
        <v>82</v>
      </c>
      <c r="AW1586" s="14" t="s">
        <v>34</v>
      </c>
      <c r="AX1586" s="14" t="s">
        <v>73</v>
      </c>
      <c r="AY1586" s="228" t="s">
        <v>163</v>
      </c>
    </row>
    <row r="1587" spans="2:51" s="13" customFormat="1" ht="11.25">
      <c r="B1587" s="207"/>
      <c r="C1587" s="208"/>
      <c r="D1587" s="209" t="s">
        <v>173</v>
      </c>
      <c r="E1587" s="210" t="s">
        <v>20</v>
      </c>
      <c r="F1587" s="211" t="s">
        <v>313</v>
      </c>
      <c r="G1587" s="208"/>
      <c r="H1587" s="210" t="s">
        <v>20</v>
      </c>
      <c r="I1587" s="212"/>
      <c r="J1587" s="208"/>
      <c r="K1587" s="208"/>
      <c r="L1587" s="213"/>
      <c r="M1587" s="214"/>
      <c r="N1587" s="215"/>
      <c r="O1587" s="215"/>
      <c r="P1587" s="215"/>
      <c r="Q1587" s="215"/>
      <c r="R1587" s="215"/>
      <c r="S1587" s="215"/>
      <c r="T1587" s="216"/>
      <c r="AT1587" s="217" t="s">
        <v>173</v>
      </c>
      <c r="AU1587" s="217" t="s">
        <v>82</v>
      </c>
      <c r="AV1587" s="13" t="s">
        <v>80</v>
      </c>
      <c r="AW1587" s="13" t="s">
        <v>34</v>
      </c>
      <c r="AX1587" s="13" t="s">
        <v>73</v>
      </c>
      <c r="AY1587" s="217" t="s">
        <v>163</v>
      </c>
    </row>
    <row r="1588" spans="2:51" s="13" customFormat="1" ht="11.25">
      <c r="B1588" s="207"/>
      <c r="C1588" s="208"/>
      <c r="D1588" s="209" t="s">
        <v>173</v>
      </c>
      <c r="E1588" s="210" t="s">
        <v>20</v>
      </c>
      <c r="F1588" s="211" t="s">
        <v>1820</v>
      </c>
      <c r="G1588" s="208"/>
      <c r="H1588" s="210" t="s">
        <v>20</v>
      </c>
      <c r="I1588" s="212"/>
      <c r="J1588" s="208"/>
      <c r="K1588" s="208"/>
      <c r="L1588" s="213"/>
      <c r="M1588" s="214"/>
      <c r="N1588" s="215"/>
      <c r="O1588" s="215"/>
      <c r="P1588" s="215"/>
      <c r="Q1588" s="215"/>
      <c r="R1588" s="215"/>
      <c r="S1588" s="215"/>
      <c r="T1588" s="216"/>
      <c r="AT1588" s="217" t="s">
        <v>173</v>
      </c>
      <c r="AU1588" s="217" t="s">
        <v>82</v>
      </c>
      <c r="AV1588" s="13" t="s">
        <v>80</v>
      </c>
      <c r="AW1588" s="13" t="s">
        <v>34</v>
      </c>
      <c r="AX1588" s="13" t="s">
        <v>73</v>
      </c>
      <c r="AY1588" s="217" t="s">
        <v>163</v>
      </c>
    </row>
    <row r="1589" spans="2:51" s="14" customFormat="1" ht="11.25">
      <c r="B1589" s="218"/>
      <c r="C1589" s="219"/>
      <c r="D1589" s="209" t="s">
        <v>173</v>
      </c>
      <c r="E1589" s="220" t="s">
        <v>20</v>
      </c>
      <c r="F1589" s="221" t="s">
        <v>728</v>
      </c>
      <c r="G1589" s="219"/>
      <c r="H1589" s="222">
        <v>11</v>
      </c>
      <c r="I1589" s="223"/>
      <c r="J1589" s="219"/>
      <c r="K1589" s="219"/>
      <c r="L1589" s="224"/>
      <c r="M1589" s="225"/>
      <c r="N1589" s="226"/>
      <c r="O1589" s="226"/>
      <c r="P1589" s="226"/>
      <c r="Q1589" s="226"/>
      <c r="R1589" s="226"/>
      <c r="S1589" s="226"/>
      <c r="T1589" s="227"/>
      <c r="AT1589" s="228" t="s">
        <v>173</v>
      </c>
      <c r="AU1589" s="228" t="s">
        <v>82</v>
      </c>
      <c r="AV1589" s="14" t="s">
        <v>82</v>
      </c>
      <c r="AW1589" s="14" t="s">
        <v>34</v>
      </c>
      <c r="AX1589" s="14" t="s">
        <v>73</v>
      </c>
      <c r="AY1589" s="228" t="s">
        <v>163</v>
      </c>
    </row>
    <row r="1590" spans="2:51" s="13" customFormat="1" ht="11.25">
      <c r="B1590" s="207"/>
      <c r="C1590" s="208"/>
      <c r="D1590" s="209" t="s">
        <v>173</v>
      </c>
      <c r="E1590" s="210" t="s">
        <v>20</v>
      </c>
      <c r="F1590" s="211" t="s">
        <v>1822</v>
      </c>
      <c r="G1590" s="208"/>
      <c r="H1590" s="210" t="s">
        <v>20</v>
      </c>
      <c r="I1590" s="212"/>
      <c r="J1590" s="208"/>
      <c r="K1590" s="208"/>
      <c r="L1590" s="213"/>
      <c r="M1590" s="214"/>
      <c r="N1590" s="215"/>
      <c r="O1590" s="215"/>
      <c r="P1590" s="215"/>
      <c r="Q1590" s="215"/>
      <c r="R1590" s="215"/>
      <c r="S1590" s="215"/>
      <c r="T1590" s="216"/>
      <c r="AT1590" s="217" t="s">
        <v>173</v>
      </c>
      <c r="AU1590" s="217" t="s">
        <v>82</v>
      </c>
      <c r="AV1590" s="13" t="s">
        <v>80</v>
      </c>
      <c r="AW1590" s="13" t="s">
        <v>34</v>
      </c>
      <c r="AX1590" s="13" t="s">
        <v>73</v>
      </c>
      <c r="AY1590" s="217" t="s">
        <v>163</v>
      </c>
    </row>
    <row r="1591" spans="2:51" s="14" customFormat="1" ht="11.25">
      <c r="B1591" s="218"/>
      <c r="C1591" s="219"/>
      <c r="D1591" s="209" t="s">
        <v>173</v>
      </c>
      <c r="E1591" s="220" t="s">
        <v>20</v>
      </c>
      <c r="F1591" s="221" t="s">
        <v>1837</v>
      </c>
      <c r="G1591" s="219"/>
      <c r="H1591" s="222">
        <v>22.41</v>
      </c>
      <c r="I1591" s="223"/>
      <c r="J1591" s="219"/>
      <c r="K1591" s="219"/>
      <c r="L1591" s="224"/>
      <c r="M1591" s="225"/>
      <c r="N1591" s="226"/>
      <c r="O1591" s="226"/>
      <c r="P1591" s="226"/>
      <c r="Q1591" s="226"/>
      <c r="R1591" s="226"/>
      <c r="S1591" s="226"/>
      <c r="T1591" s="227"/>
      <c r="AT1591" s="228" t="s">
        <v>173</v>
      </c>
      <c r="AU1591" s="228" t="s">
        <v>82</v>
      </c>
      <c r="AV1591" s="14" t="s">
        <v>82</v>
      </c>
      <c r="AW1591" s="14" t="s">
        <v>34</v>
      </c>
      <c r="AX1591" s="14" t="s">
        <v>73</v>
      </c>
      <c r="AY1591" s="228" t="s">
        <v>163</v>
      </c>
    </row>
    <row r="1592" spans="2:51" s="13" customFormat="1" ht="11.25">
      <c r="B1592" s="207"/>
      <c r="C1592" s="208"/>
      <c r="D1592" s="209" t="s">
        <v>173</v>
      </c>
      <c r="E1592" s="210" t="s">
        <v>20</v>
      </c>
      <c r="F1592" s="211" t="s">
        <v>316</v>
      </c>
      <c r="G1592" s="208"/>
      <c r="H1592" s="210" t="s">
        <v>20</v>
      </c>
      <c r="I1592" s="212"/>
      <c r="J1592" s="208"/>
      <c r="K1592" s="208"/>
      <c r="L1592" s="213"/>
      <c r="M1592" s="214"/>
      <c r="N1592" s="215"/>
      <c r="O1592" s="215"/>
      <c r="P1592" s="215"/>
      <c r="Q1592" s="215"/>
      <c r="R1592" s="215"/>
      <c r="S1592" s="215"/>
      <c r="T1592" s="216"/>
      <c r="AT1592" s="217" t="s">
        <v>173</v>
      </c>
      <c r="AU1592" s="217" t="s">
        <v>82</v>
      </c>
      <c r="AV1592" s="13" t="s">
        <v>80</v>
      </c>
      <c r="AW1592" s="13" t="s">
        <v>34</v>
      </c>
      <c r="AX1592" s="13" t="s">
        <v>73</v>
      </c>
      <c r="AY1592" s="217" t="s">
        <v>163</v>
      </c>
    </row>
    <row r="1593" spans="2:51" s="13" customFormat="1" ht="11.25">
      <c r="B1593" s="207"/>
      <c r="C1593" s="208"/>
      <c r="D1593" s="209" t="s">
        <v>173</v>
      </c>
      <c r="E1593" s="210" t="s">
        <v>20</v>
      </c>
      <c r="F1593" s="211" t="s">
        <v>1820</v>
      </c>
      <c r="G1593" s="208"/>
      <c r="H1593" s="210" t="s">
        <v>20</v>
      </c>
      <c r="I1593" s="212"/>
      <c r="J1593" s="208"/>
      <c r="K1593" s="208"/>
      <c r="L1593" s="213"/>
      <c r="M1593" s="214"/>
      <c r="N1593" s="215"/>
      <c r="O1593" s="215"/>
      <c r="P1593" s="215"/>
      <c r="Q1593" s="215"/>
      <c r="R1593" s="215"/>
      <c r="S1593" s="215"/>
      <c r="T1593" s="216"/>
      <c r="AT1593" s="217" t="s">
        <v>173</v>
      </c>
      <c r="AU1593" s="217" t="s">
        <v>82</v>
      </c>
      <c r="AV1593" s="13" t="s">
        <v>80</v>
      </c>
      <c r="AW1593" s="13" t="s">
        <v>34</v>
      </c>
      <c r="AX1593" s="13" t="s">
        <v>73</v>
      </c>
      <c r="AY1593" s="217" t="s">
        <v>163</v>
      </c>
    </row>
    <row r="1594" spans="2:51" s="14" customFormat="1" ht="11.25">
      <c r="B1594" s="218"/>
      <c r="C1594" s="219"/>
      <c r="D1594" s="209" t="s">
        <v>173</v>
      </c>
      <c r="E1594" s="220" t="s">
        <v>20</v>
      </c>
      <c r="F1594" s="221" t="s">
        <v>1867</v>
      </c>
      <c r="G1594" s="219"/>
      <c r="H1594" s="222">
        <v>309.14</v>
      </c>
      <c r="I1594" s="223"/>
      <c r="J1594" s="219"/>
      <c r="K1594" s="219"/>
      <c r="L1594" s="224"/>
      <c r="M1594" s="225"/>
      <c r="N1594" s="226"/>
      <c r="O1594" s="226"/>
      <c r="P1594" s="226"/>
      <c r="Q1594" s="226"/>
      <c r="R1594" s="226"/>
      <c r="S1594" s="226"/>
      <c r="T1594" s="227"/>
      <c r="AT1594" s="228" t="s">
        <v>173</v>
      </c>
      <c r="AU1594" s="228" t="s">
        <v>82</v>
      </c>
      <c r="AV1594" s="14" t="s">
        <v>82</v>
      </c>
      <c r="AW1594" s="14" t="s">
        <v>34</v>
      </c>
      <c r="AX1594" s="14" t="s">
        <v>73</v>
      </c>
      <c r="AY1594" s="228" t="s">
        <v>163</v>
      </c>
    </row>
    <row r="1595" spans="2:51" s="13" customFormat="1" ht="11.25">
      <c r="B1595" s="207"/>
      <c r="C1595" s="208"/>
      <c r="D1595" s="209" t="s">
        <v>173</v>
      </c>
      <c r="E1595" s="210" t="s">
        <v>20</v>
      </c>
      <c r="F1595" s="211" t="s">
        <v>1822</v>
      </c>
      <c r="G1595" s="208"/>
      <c r="H1595" s="210" t="s">
        <v>20</v>
      </c>
      <c r="I1595" s="212"/>
      <c r="J1595" s="208"/>
      <c r="K1595" s="208"/>
      <c r="L1595" s="213"/>
      <c r="M1595" s="214"/>
      <c r="N1595" s="215"/>
      <c r="O1595" s="215"/>
      <c r="P1595" s="215"/>
      <c r="Q1595" s="215"/>
      <c r="R1595" s="215"/>
      <c r="S1595" s="215"/>
      <c r="T1595" s="216"/>
      <c r="AT1595" s="217" t="s">
        <v>173</v>
      </c>
      <c r="AU1595" s="217" t="s">
        <v>82</v>
      </c>
      <c r="AV1595" s="13" t="s">
        <v>80</v>
      </c>
      <c r="AW1595" s="13" t="s">
        <v>34</v>
      </c>
      <c r="AX1595" s="13" t="s">
        <v>73</v>
      </c>
      <c r="AY1595" s="217" t="s">
        <v>163</v>
      </c>
    </row>
    <row r="1596" spans="2:51" s="14" customFormat="1" ht="11.25">
      <c r="B1596" s="218"/>
      <c r="C1596" s="219"/>
      <c r="D1596" s="209" t="s">
        <v>173</v>
      </c>
      <c r="E1596" s="220" t="s">
        <v>20</v>
      </c>
      <c r="F1596" s="221" t="s">
        <v>1846</v>
      </c>
      <c r="G1596" s="219"/>
      <c r="H1596" s="222">
        <v>146.28</v>
      </c>
      <c r="I1596" s="223"/>
      <c r="J1596" s="219"/>
      <c r="K1596" s="219"/>
      <c r="L1596" s="224"/>
      <c r="M1596" s="225"/>
      <c r="N1596" s="226"/>
      <c r="O1596" s="226"/>
      <c r="P1596" s="226"/>
      <c r="Q1596" s="226"/>
      <c r="R1596" s="226"/>
      <c r="S1596" s="226"/>
      <c r="T1596" s="227"/>
      <c r="AT1596" s="228" t="s">
        <v>173</v>
      </c>
      <c r="AU1596" s="228" t="s">
        <v>82</v>
      </c>
      <c r="AV1596" s="14" t="s">
        <v>82</v>
      </c>
      <c r="AW1596" s="14" t="s">
        <v>34</v>
      </c>
      <c r="AX1596" s="14" t="s">
        <v>73</v>
      </c>
      <c r="AY1596" s="228" t="s">
        <v>163</v>
      </c>
    </row>
    <row r="1597" spans="2:51" s="14" customFormat="1" ht="11.25">
      <c r="B1597" s="218"/>
      <c r="C1597" s="219"/>
      <c r="D1597" s="209" t="s">
        <v>173</v>
      </c>
      <c r="E1597" s="220" t="s">
        <v>20</v>
      </c>
      <c r="F1597" s="221" t="s">
        <v>1847</v>
      </c>
      <c r="G1597" s="219"/>
      <c r="H1597" s="222">
        <v>102.58</v>
      </c>
      <c r="I1597" s="223"/>
      <c r="J1597" s="219"/>
      <c r="K1597" s="219"/>
      <c r="L1597" s="224"/>
      <c r="M1597" s="225"/>
      <c r="N1597" s="226"/>
      <c r="O1597" s="226"/>
      <c r="P1597" s="226"/>
      <c r="Q1597" s="226"/>
      <c r="R1597" s="226"/>
      <c r="S1597" s="226"/>
      <c r="T1597" s="227"/>
      <c r="AT1597" s="228" t="s">
        <v>173</v>
      </c>
      <c r="AU1597" s="228" t="s">
        <v>82</v>
      </c>
      <c r="AV1597" s="14" t="s">
        <v>82</v>
      </c>
      <c r="AW1597" s="14" t="s">
        <v>34</v>
      </c>
      <c r="AX1597" s="14" t="s">
        <v>73</v>
      </c>
      <c r="AY1597" s="228" t="s">
        <v>163</v>
      </c>
    </row>
    <row r="1598" spans="2:51" s="14" customFormat="1" ht="11.25">
      <c r="B1598" s="218"/>
      <c r="C1598" s="219"/>
      <c r="D1598" s="209" t="s">
        <v>173</v>
      </c>
      <c r="E1598" s="220" t="s">
        <v>20</v>
      </c>
      <c r="F1598" s="221" t="s">
        <v>1854</v>
      </c>
      <c r="G1598" s="219"/>
      <c r="H1598" s="222">
        <v>169.74</v>
      </c>
      <c r="I1598" s="223"/>
      <c r="J1598" s="219"/>
      <c r="K1598" s="219"/>
      <c r="L1598" s="224"/>
      <c r="M1598" s="225"/>
      <c r="N1598" s="226"/>
      <c r="O1598" s="226"/>
      <c r="P1598" s="226"/>
      <c r="Q1598" s="226"/>
      <c r="R1598" s="226"/>
      <c r="S1598" s="226"/>
      <c r="T1598" s="227"/>
      <c r="AT1598" s="228" t="s">
        <v>173</v>
      </c>
      <c r="AU1598" s="228" t="s">
        <v>82</v>
      </c>
      <c r="AV1598" s="14" t="s">
        <v>82</v>
      </c>
      <c r="AW1598" s="14" t="s">
        <v>34</v>
      </c>
      <c r="AX1598" s="14" t="s">
        <v>73</v>
      </c>
      <c r="AY1598" s="228" t="s">
        <v>163</v>
      </c>
    </row>
    <row r="1599" spans="2:51" s="14" customFormat="1" ht="11.25">
      <c r="B1599" s="218"/>
      <c r="C1599" s="219"/>
      <c r="D1599" s="209" t="s">
        <v>173</v>
      </c>
      <c r="E1599" s="220" t="s">
        <v>20</v>
      </c>
      <c r="F1599" s="221" t="s">
        <v>1855</v>
      </c>
      <c r="G1599" s="219"/>
      <c r="H1599" s="222">
        <v>194.35</v>
      </c>
      <c r="I1599" s="223"/>
      <c r="J1599" s="219"/>
      <c r="K1599" s="219"/>
      <c r="L1599" s="224"/>
      <c r="M1599" s="225"/>
      <c r="N1599" s="226"/>
      <c r="O1599" s="226"/>
      <c r="P1599" s="226"/>
      <c r="Q1599" s="226"/>
      <c r="R1599" s="226"/>
      <c r="S1599" s="226"/>
      <c r="T1599" s="227"/>
      <c r="AT1599" s="228" t="s">
        <v>173</v>
      </c>
      <c r="AU1599" s="228" t="s">
        <v>82</v>
      </c>
      <c r="AV1599" s="14" t="s">
        <v>82</v>
      </c>
      <c r="AW1599" s="14" t="s">
        <v>34</v>
      </c>
      <c r="AX1599" s="14" t="s">
        <v>73</v>
      </c>
      <c r="AY1599" s="228" t="s">
        <v>163</v>
      </c>
    </row>
    <row r="1600" spans="2:51" s="14" customFormat="1" ht="11.25">
      <c r="B1600" s="218"/>
      <c r="C1600" s="219"/>
      <c r="D1600" s="209" t="s">
        <v>173</v>
      </c>
      <c r="E1600" s="220" t="s">
        <v>20</v>
      </c>
      <c r="F1600" s="221" t="s">
        <v>1847</v>
      </c>
      <c r="G1600" s="219"/>
      <c r="H1600" s="222">
        <v>102.58</v>
      </c>
      <c r="I1600" s="223"/>
      <c r="J1600" s="219"/>
      <c r="K1600" s="219"/>
      <c r="L1600" s="224"/>
      <c r="M1600" s="225"/>
      <c r="N1600" s="226"/>
      <c r="O1600" s="226"/>
      <c r="P1600" s="226"/>
      <c r="Q1600" s="226"/>
      <c r="R1600" s="226"/>
      <c r="S1600" s="226"/>
      <c r="T1600" s="227"/>
      <c r="AT1600" s="228" t="s">
        <v>173</v>
      </c>
      <c r="AU1600" s="228" t="s">
        <v>82</v>
      </c>
      <c r="AV1600" s="14" t="s">
        <v>82</v>
      </c>
      <c r="AW1600" s="14" t="s">
        <v>34</v>
      </c>
      <c r="AX1600" s="14" t="s">
        <v>73</v>
      </c>
      <c r="AY1600" s="228" t="s">
        <v>163</v>
      </c>
    </row>
    <row r="1601" spans="1:65" s="16" customFormat="1" ht="11.25">
      <c r="B1601" s="253"/>
      <c r="C1601" s="254"/>
      <c r="D1601" s="209" t="s">
        <v>173</v>
      </c>
      <c r="E1601" s="255" t="s">
        <v>20</v>
      </c>
      <c r="F1601" s="256" t="s">
        <v>407</v>
      </c>
      <c r="G1601" s="254"/>
      <c r="H1601" s="257">
        <v>1140.06</v>
      </c>
      <c r="I1601" s="258"/>
      <c r="J1601" s="254"/>
      <c r="K1601" s="254"/>
      <c r="L1601" s="259"/>
      <c r="M1601" s="260"/>
      <c r="N1601" s="261"/>
      <c r="O1601" s="261"/>
      <c r="P1601" s="261"/>
      <c r="Q1601" s="261"/>
      <c r="R1601" s="261"/>
      <c r="S1601" s="261"/>
      <c r="T1601" s="262"/>
      <c r="AT1601" s="263" t="s">
        <v>173</v>
      </c>
      <c r="AU1601" s="263" t="s">
        <v>82</v>
      </c>
      <c r="AV1601" s="16" t="s">
        <v>164</v>
      </c>
      <c r="AW1601" s="16" t="s">
        <v>34</v>
      </c>
      <c r="AX1601" s="16" t="s">
        <v>73</v>
      </c>
      <c r="AY1601" s="263" t="s">
        <v>163</v>
      </c>
    </row>
    <row r="1602" spans="1:65" s="14" customFormat="1" ht="11.25">
      <c r="B1602" s="218"/>
      <c r="C1602" s="219"/>
      <c r="D1602" s="209" t="s">
        <v>173</v>
      </c>
      <c r="E1602" s="220" t="s">
        <v>20</v>
      </c>
      <c r="F1602" s="221" t="s">
        <v>1868</v>
      </c>
      <c r="G1602" s="219"/>
      <c r="H1602" s="222">
        <v>-1140.06</v>
      </c>
      <c r="I1602" s="223"/>
      <c r="J1602" s="219"/>
      <c r="K1602" s="219"/>
      <c r="L1602" s="224"/>
      <c r="M1602" s="225"/>
      <c r="N1602" s="226"/>
      <c r="O1602" s="226"/>
      <c r="P1602" s="226"/>
      <c r="Q1602" s="226"/>
      <c r="R1602" s="226"/>
      <c r="S1602" s="226"/>
      <c r="T1602" s="227"/>
      <c r="AT1602" s="228" t="s">
        <v>173</v>
      </c>
      <c r="AU1602" s="228" t="s">
        <v>82</v>
      </c>
      <c r="AV1602" s="14" t="s">
        <v>82</v>
      </c>
      <c r="AW1602" s="14" t="s">
        <v>34</v>
      </c>
      <c r="AX1602" s="14" t="s">
        <v>73</v>
      </c>
      <c r="AY1602" s="228" t="s">
        <v>163</v>
      </c>
    </row>
    <row r="1603" spans="1:65" s="14" customFormat="1" ht="11.25">
      <c r="B1603" s="218"/>
      <c r="C1603" s="219"/>
      <c r="D1603" s="209" t="s">
        <v>173</v>
      </c>
      <c r="E1603" s="220" t="s">
        <v>20</v>
      </c>
      <c r="F1603" s="221" t="s">
        <v>1869</v>
      </c>
      <c r="G1603" s="219"/>
      <c r="H1603" s="222">
        <v>1026.0540000000001</v>
      </c>
      <c r="I1603" s="223"/>
      <c r="J1603" s="219"/>
      <c r="K1603" s="219"/>
      <c r="L1603" s="224"/>
      <c r="M1603" s="225"/>
      <c r="N1603" s="226"/>
      <c r="O1603" s="226"/>
      <c r="P1603" s="226"/>
      <c r="Q1603" s="226"/>
      <c r="R1603" s="226"/>
      <c r="S1603" s="226"/>
      <c r="T1603" s="227"/>
      <c r="AT1603" s="228" t="s">
        <v>173</v>
      </c>
      <c r="AU1603" s="228" t="s">
        <v>82</v>
      </c>
      <c r="AV1603" s="14" t="s">
        <v>82</v>
      </c>
      <c r="AW1603" s="14" t="s">
        <v>34</v>
      </c>
      <c r="AX1603" s="14" t="s">
        <v>73</v>
      </c>
      <c r="AY1603" s="228" t="s">
        <v>163</v>
      </c>
    </row>
    <row r="1604" spans="1:65" s="15" customFormat="1" ht="11.25">
      <c r="B1604" s="229"/>
      <c r="C1604" s="230"/>
      <c r="D1604" s="209" t="s">
        <v>173</v>
      </c>
      <c r="E1604" s="231" t="s">
        <v>20</v>
      </c>
      <c r="F1604" s="232" t="s">
        <v>178</v>
      </c>
      <c r="G1604" s="230"/>
      <c r="H1604" s="233">
        <v>1026.0540000000001</v>
      </c>
      <c r="I1604" s="234"/>
      <c r="J1604" s="230"/>
      <c r="K1604" s="230"/>
      <c r="L1604" s="235"/>
      <c r="M1604" s="236"/>
      <c r="N1604" s="237"/>
      <c r="O1604" s="237"/>
      <c r="P1604" s="237"/>
      <c r="Q1604" s="237"/>
      <c r="R1604" s="237"/>
      <c r="S1604" s="237"/>
      <c r="T1604" s="238"/>
      <c r="AT1604" s="239" t="s">
        <v>173</v>
      </c>
      <c r="AU1604" s="239" t="s">
        <v>82</v>
      </c>
      <c r="AV1604" s="15" t="s">
        <v>171</v>
      </c>
      <c r="AW1604" s="15" t="s">
        <v>34</v>
      </c>
      <c r="AX1604" s="15" t="s">
        <v>80</v>
      </c>
      <c r="AY1604" s="239" t="s">
        <v>163</v>
      </c>
    </row>
    <row r="1605" spans="1:65" s="2" customFormat="1" ht="14.45" customHeight="1">
      <c r="A1605" s="36"/>
      <c r="B1605" s="37"/>
      <c r="C1605" s="194" t="s">
        <v>1870</v>
      </c>
      <c r="D1605" s="194" t="s">
        <v>166</v>
      </c>
      <c r="E1605" s="195" t="s">
        <v>1871</v>
      </c>
      <c r="F1605" s="196" t="s">
        <v>1872</v>
      </c>
      <c r="G1605" s="197" t="s">
        <v>185</v>
      </c>
      <c r="H1605" s="198">
        <v>416.80799999999999</v>
      </c>
      <c r="I1605" s="199"/>
      <c r="J1605" s="200">
        <f>ROUND(I1605*H1605,2)</f>
        <v>0</v>
      </c>
      <c r="K1605" s="196" t="s">
        <v>170</v>
      </c>
      <c r="L1605" s="41"/>
      <c r="M1605" s="201" t="s">
        <v>20</v>
      </c>
      <c r="N1605" s="202" t="s">
        <v>44</v>
      </c>
      <c r="O1605" s="66"/>
      <c r="P1605" s="203">
        <f>O1605*H1605</f>
        <v>0</v>
      </c>
      <c r="Q1605" s="203">
        <v>1E-3</v>
      </c>
      <c r="R1605" s="203">
        <f>Q1605*H1605</f>
        <v>0.41680800000000001</v>
      </c>
      <c r="S1605" s="203">
        <v>3.1E-4</v>
      </c>
      <c r="T1605" s="204">
        <f>S1605*H1605</f>
        <v>0.12921047999999999</v>
      </c>
      <c r="U1605" s="36"/>
      <c r="V1605" s="36"/>
      <c r="W1605" s="36"/>
      <c r="X1605" s="36"/>
      <c r="Y1605" s="36"/>
      <c r="Z1605" s="36"/>
      <c r="AA1605" s="36"/>
      <c r="AB1605" s="36"/>
      <c r="AC1605" s="36"/>
      <c r="AD1605" s="36"/>
      <c r="AE1605" s="36"/>
      <c r="AR1605" s="205" t="s">
        <v>275</v>
      </c>
      <c r="AT1605" s="205" t="s">
        <v>166</v>
      </c>
      <c r="AU1605" s="205" t="s">
        <v>82</v>
      </c>
      <c r="AY1605" s="19" t="s">
        <v>163</v>
      </c>
      <c r="BE1605" s="206">
        <f>IF(N1605="základní",J1605,0)</f>
        <v>0</v>
      </c>
      <c r="BF1605" s="206">
        <f>IF(N1605="snížená",J1605,0)</f>
        <v>0</v>
      </c>
      <c r="BG1605" s="206">
        <f>IF(N1605="zákl. přenesená",J1605,0)</f>
        <v>0</v>
      </c>
      <c r="BH1605" s="206">
        <f>IF(N1605="sníž. přenesená",J1605,0)</f>
        <v>0</v>
      </c>
      <c r="BI1605" s="206">
        <f>IF(N1605="nulová",J1605,0)</f>
        <v>0</v>
      </c>
      <c r="BJ1605" s="19" t="s">
        <v>80</v>
      </c>
      <c r="BK1605" s="206">
        <f>ROUND(I1605*H1605,2)</f>
        <v>0</v>
      </c>
      <c r="BL1605" s="19" t="s">
        <v>275</v>
      </c>
      <c r="BM1605" s="205" t="s">
        <v>1873</v>
      </c>
    </row>
    <row r="1606" spans="1:65" s="2" customFormat="1" ht="29.25">
      <c r="A1606" s="36"/>
      <c r="B1606" s="37"/>
      <c r="C1606" s="38"/>
      <c r="D1606" s="209" t="s">
        <v>187</v>
      </c>
      <c r="E1606" s="38"/>
      <c r="F1606" s="240" t="s">
        <v>1819</v>
      </c>
      <c r="G1606" s="38"/>
      <c r="H1606" s="38"/>
      <c r="I1606" s="117"/>
      <c r="J1606" s="38"/>
      <c r="K1606" s="38"/>
      <c r="L1606" s="41"/>
      <c r="M1606" s="241"/>
      <c r="N1606" s="242"/>
      <c r="O1606" s="66"/>
      <c r="P1606" s="66"/>
      <c r="Q1606" s="66"/>
      <c r="R1606" s="66"/>
      <c r="S1606" s="66"/>
      <c r="T1606" s="67"/>
      <c r="U1606" s="36"/>
      <c r="V1606" s="36"/>
      <c r="W1606" s="36"/>
      <c r="X1606" s="36"/>
      <c r="Y1606" s="36"/>
      <c r="Z1606" s="36"/>
      <c r="AA1606" s="36"/>
      <c r="AB1606" s="36"/>
      <c r="AC1606" s="36"/>
      <c r="AD1606" s="36"/>
      <c r="AE1606" s="36"/>
      <c r="AT1606" s="19" t="s">
        <v>187</v>
      </c>
      <c r="AU1606" s="19" t="s">
        <v>82</v>
      </c>
    </row>
    <row r="1607" spans="1:65" s="13" customFormat="1" ht="11.25">
      <c r="B1607" s="207"/>
      <c r="C1607" s="208"/>
      <c r="D1607" s="209" t="s">
        <v>173</v>
      </c>
      <c r="E1607" s="210" t="s">
        <v>20</v>
      </c>
      <c r="F1607" s="211" t="s">
        <v>313</v>
      </c>
      <c r="G1607" s="208"/>
      <c r="H1607" s="210" t="s">
        <v>20</v>
      </c>
      <c r="I1607" s="212"/>
      <c r="J1607" s="208"/>
      <c r="K1607" s="208"/>
      <c r="L1607" s="213"/>
      <c r="M1607" s="214"/>
      <c r="N1607" s="215"/>
      <c r="O1607" s="215"/>
      <c r="P1607" s="215"/>
      <c r="Q1607" s="215"/>
      <c r="R1607" s="215"/>
      <c r="S1607" s="215"/>
      <c r="T1607" s="216"/>
      <c r="AT1607" s="217" t="s">
        <v>173</v>
      </c>
      <c r="AU1607" s="217" t="s">
        <v>82</v>
      </c>
      <c r="AV1607" s="13" t="s">
        <v>80</v>
      </c>
      <c r="AW1607" s="13" t="s">
        <v>34</v>
      </c>
      <c r="AX1607" s="13" t="s">
        <v>73</v>
      </c>
      <c r="AY1607" s="217" t="s">
        <v>163</v>
      </c>
    </row>
    <row r="1608" spans="1:65" s="13" customFormat="1" ht="11.25">
      <c r="B1608" s="207"/>
      <c r="C1608" s="208"/>
      <c r="D1608" s="209" t="s">
        <v>173</v>
      </c>
      <c r="E1608" s="210" t="s">
        <v>20</v>
      </c>
      <c r="F1608" s="211" t="s">
        <v>1820</v>
      </c>
      <c r="G1608" s="208"/>
      <c r="H1608" s="210" t="s">
        <v>20</v>
      </c>
      <c r="I1608" s="212"/>
      <c r="J1608" s="208"/>
      <c r="K1608" s="208"/>
      <c r="L1608" s="213"/>
      <c r="M1608" s="214"/>
      <c r="N1608" s="215"/>
      <c r="O1608" s="215"/>
      <c r="P1608" s="215"/>
      <c r="Q1608" s="215"/>
      <c r="R1608" s="215"/>
      <c r="S1608" s="215"/>
      <c r="T1608" s="216"/>
      <c r="AT1608" s="217" t="s">
        <v>173</v>
      </c>
      <c r="AU1608" s="217" t="s">
        <v>82</v>
      </c>
      <c r="AV1608" s="13" t="s">
        <v>80</v>
      </c>
      <c r="AW1608" s="13" t="s">
        <v>34</v>
      </c>
      <c r="AX1608" s="13" t="s">
        <v>73</v>
      </c>
      <c r="AY1608" s="217" t="s">
        <v>163</v>
      </c>
    </row>
    <row r="1609" spans="1:65" s="14" customFormat="1" ht="11.25">
      <c r="B1609" s="218"/>
      <c r="C1609" s="219"/>
      <c r="D1609" s="209" t="s">
        <v>173</v>
      </c>
      <c r="E1609" s="220" t="s">
        <v>20</v>
      </c>
      <c r="F1609" s="221" t="s">
        <v>1874</v>
      </c>
      <c r="G1609" s="219"/>
      <c r="H1609" s="222">
        <v>32.15</v>
      </c>
      <c r="I1609" s="223"/>
      <c r="J1609" s="219"/>
      <c r="K1609" s="219"/>
      <c r="L1609" s="224"/>
      <c r="M1609" s="225"/>
      <c r="N1609" s="226"/>
      <c r="O1609" s="226"/>
      <c r="P1609" s="226"/>
      <c r="Q1609" s="226"/>
      <c r="R1609" s="226"/>
      <c r="S1609" s="226"/>
      <c r="T1609" s="227"/>
      <c r="AT1609" s="228" t="s">
        <v>173</v>
      </c>
      <c r="AU1609" s="228" t="s">
        <v>82</v>
      </c>
      <c r="AV1609" s="14" t="s">
        <v>82</v>
      </c>
      <c r="AW1609" s="14" t="s">
        <v>34</v>
      </c>
      <c r="AX1609" s="14" t="s">
        <v>73</v>
      </c>
      <c r="AY1609" s="228" t="s">
        <v>163</v>
      </c>
    </row>
    <row r="1610" spans="1:65" s="13" customFormat="1" ht="11.25">
      <c r="B1610" s="207"/>
      <c r="C1610" s="208"/>
      <c r="D1610" s="209" t="s">
        <v>173</v>
      </c>
      <c r="E1610" s="210" t="s">
        <v>20</v>
      </c>
      <c r="F1610" s="211" t="s">
        <v>1822</v>
      </c>
      <c r="G1610" s="208"/>
      <c r="H1610" s="210" t="s">
        <v>20</v>
      </c>
      <c r="I1610" s="212"/>
      <c r="J1610" s="208"/>
      <c r="K1610" s="208"/>
      <c r="L1610" s="213"/>
      <c r="M1610" s="214"/>
      <c r="N1610" s="215"/>
      <c r="O1610" s="215"/>
      <c r="P1610" s="215"/>
      <c r="Q1610" s="215"/>
      <c r="R1610" s="215"/>
      <c r="S1610" s="215"/>
      <c r="T1610" s="216"/>
      <c r="AT1610" s="217" t="s">
        <v>173</v>
      </c>
      <c r="AU1610" s="217" t="s">
        <v>82</v>
      </c>
      <c r="AV1610" s="13" t="s">
        <v>80</v>
      </c>
      <c r="AW1610" s="13" t="s">
        <v>34</v>
      </c>
      <c r="AX1610" s="13" t="s">
        <v>73</v>
      </c>
      <c r="AY1610" s="217" t="s">
        <v>163</v>
      </c>
    </row>
    <row r="1611" spans="1:65" s="14" customFormat="1" ht="11.25">
      <c r="B1611" s="218"/>
      <c r="C1611" s="219"/>
      <c r="D1611" s="209" t="s">
        <v>173</v>
      </c>
      <c r="E1611" s="220" t="s">
        <v>20</v>
      </c>
      <c r="F1611" s="221" t="s">
        <v>1835</v>
      </c>
      <c r="G1611" s="219"/>
      <c r="H1611" s="222">
        <v>108.57</v>
      </c>
      <c r="I1611" s="223"/>
      <c r="J1611" s="219"/>
      <c r="K1611" s="219"/>
      <c r="L1611" s="224"/>
      <c r="M1611" s="225"/>
      <c r="N1611" s="226"/>
      <c r="O1611" s="226"/>
      <c r="P1611" s="226"/>
      <c r="Q1611" s="226"/>
      <c r="R1611" s="226"/>
      <c r="S1611" s="226"/>
      <c r="T1611" s="227"/>
      <c r="AT1611" s="228" t="s">
        <v>173</v>
      </c>
      <c r="AU1611" s="228" t="s">
        <v>82</v>
      </c>
      <c r="AV1611" s="14" t="s">
        <v>82</v>
      </c>
      <c r="AW1611" s="14" t="s">
        <v>34</v>
      </c>
      <c r="AX1611" s="14" t="s">
        <v>73</v>
      </c>
      <c r="AY1611" s="228" t="s">
        <v>163</v>
      </c>
    </row>
    <row r="1612" spans="1:65" s="14" customFormat="1" ht="11.25">
      <c r="B1612" s="218"/>
      <c r="C1612" s="219"/>
      <c r="D1612" s="209" t="s">
        <v>173</v>
      </c>
      <c r="E1612" s="220" t="s">
        <v>20</v>
      </c>
      <c r="F1612" s="221" t="s">
        <v>419</v>
      </c>
      <c r="G1612" s="219"/>
      <c r="H1612" s="222">
        <v>97.6</v>
      </c>
      <c r="I1612" s="223"/>
      <c r="J1612" s="219"/>
      <c r="K1612" s="219"/>
      <c r="L1612" s="224"/>
      <c r="M1612" s="225"/>
      <c r="N1612" s="226"/>
      <c r="O1612" s="226"/>
      <c r="P1612" s="226"/>
      <c r="Q1612" s="226"/>
      <c r="R1612" s="226"/>
      <c r="S1612" s="226"/>
      <c r="T1612" s="227"/>
      <c r="AT1612" s="228" t="s">
        <v>173</v>
      </c>
      <c r="AU1612" s="228" t="s">
        <v>82</v>
      </c>
      <c r="AV1612" s="14" t="s">
        <v>82</v>
      </c>
      <c r="AW1612" s="14" t="s">
        <v>34</v>
      </c>
      <c r="AX1612" s="14" t="s">
        <v>73</v>
      </c>
      <c r="AY1612" s="228" t="s">
        <v>163</v>
      </c>
    </row>
    <row r="1613" spans="1:65" s="13" customFormat="1" ht="11.25">
      <c r="B1613" s="207"/>
      <c r="C1613" s="208"/>
      <c r="D1613" s="209" t="s">
        <v>173</v>
      </c>
      <c r="E1613" s="210" t="s">
        <v>20</v>
      </c>
      <c r="F1613" s="211" t="s">
        <v>176</v>
      </c>
      <c r="G1613" s="208"/>
      <c r="H1613" s="210" t="s">
        <v>20</v>
      </c>
      <c r="I1613" s="212"/>
      <c r="J1613" s="208"/>
      <c r="K1613" s="208"/>
      <c r="L1613" s="213"/>
      <c r="M1613" s="214"/>
      <c r="N1613" s="215"/>
      <c r="O1613" s="215"/>
      <c r="P1613" s="215"/>
      <c r="Q1613" s="215"/>
      <c r="R1613" s="215"/>
      <c r="S1613" s="215"/>
      <c r="T1613" s="216"/>
      <c r="AT1613" s="217" t="s">
        <v>173</v>
      </c>
      <c r="AU1613" s="217" t="s">
        <v>82</v>
      </c>
      <c r="AV1613" s="13" t="s">
        <v>80</v>
      </c>
      <c r="AW1613" s="13" t="s">
        <v>34</v>
      </c>
      <c r="AX1613" s="13" t="s">
        <v>73</v>
      </c>
      <c r="AY1613" s="217" t="s">
        <v>163</v>
      </c>
    </row>
    <row r="1614" spans="1:65" s="13" customFormat="1" ht="11.25">
      <c r="B1614" s="207"/>
      <c r="C1614" s="208"/>
      <c r="D1614" s="209" t="s">
        <v>173</v>
      </c>
      <c r="E1614" s="210" t="s">
        <v>20</v>
      </c>
      <c r="F1614" s="211" t="s">
        <v>1820</v>
      </c>
      <c r="G1614" s="208"/>
      <c r="H1614" s="210" t="s">
        <v>20</v>
      </c>
      <c r="I1614" s="212"/>
      <c r="J1614" s="208"/>
      <c r="K1614" s="208"/>
      <c r="L1614" s="213"/>
      <c r="M1614" s="214"/>
      <c r="N1614" s="215"/>
      <c r="O1614" s="215"/>
      <c r="P1614" s="215"/>
      <c r="Q1614" s="215"/>
      <c r="R1614" s="215"/>
      <c r="S1614" s="215"/>
      <c r="T1614" s="216"/>
      <c r="AT1614" s="217" t="s">
        <v>173</v>
      </c>
      <c r="AU1614" s="217" t="s">
        <v>82</v>
      </c>
      <c r="AV1614" s="13" t="s">
        <v>80</v>
      </c>
      <c r="AW1614" s="13" t="s">
        <v>34</v>
      </c>
      <c r="AX1614" s="13" t="s">
        <v>73</v>
      </c>
      <c r="AY1614" s="217" t="s">
        <v>163</v>
      </c>
    </row>
    <row r="1615" spans="1:65" s="14" customFormat="1" ht="11.25">
      <c r="B1615" s="218"/>
      <c r="C1615" s="219"/>
      <c r="D1615" s="209" t="s">
        <v>173</v>
      </c>
      <c r="E1615" s="220" t="s">
        <v>20</v>
      </c>
      <c r="F1615" s="221" t="s">
        <v>1857</v>
      </c>
      <c r="G1615" s="219"/>
      <c r="H1615" s="222">
        <v>37</v>
      </c>
      <c r="I1615" s="223"/>
      <c r="J1615" s="219"/>
      <c r="K1615" s="219"/>
      <c r="L1615" s="224"/>
      <c r="M1615" s="225"/>
      <c r="N1615" s="226"/>
      <c r="O1615" s="226"/>
      <c r="P1615" s="226"/>
      <c r="Q1615" s="226"/>
      <c r="R1615" s="226"/>
      <c r="S1615" s="226"/>
      <c r="T1615" s="227"/>
      <c r="AT1615" s="228" t="s">
        <v>173</v>
      </c>
      <c r="AU1615" s="228" t="s">
        <v>82</v>
      </c>
      <c r="AV1615" s="14" t="s">
        <v>82</v>
      </c>
      <c r="AW1615" s="14" t="s">
        <v>34</v>
      </c>
      <c r="AX1615" s="14" t="s">
        <v>73</v>
      </c>
      <c r="AY1615" s="228" t="s">
        <v>163</v>
      </c>
    </row>
    <row r="1616" spans="1:65" s="13" customFormat="1" ht="11.25">
      <c r="B1616" s="207"/>
      <c r="C1616" s="208"/>
      <c r="D1616" s="209" t="s">
        <v>173</v>
      </c>
      <c r="E1616" s="210" t="s">
        <v>20</v>
      </c>
      <c r="F1616" s="211" t="s">
        <v>1822</v>
      </c>
      <c r="G1616" s="208"/>
      <c r="H1616" s="210" t="s">
        <v>20</v>
      </c>
      <c r="I1616" s="212"/>
      <c r="J1616" s="208"/>
      <c r="K1616" s="208"/>
      <c r="L1616" s="213"/>
      <c r="M1616" s="214"/>
      <c r="N1616" s="215"/>
      <c r="O1616" s="215"/>
      <c r="P1616" s="215"/>
      <c r="Q1616" s="215"/>
      <c r="R1616" s="215"/>
      <c r="S1616" s="215"/>
      <c r="T1616" s="216"/>
      <c r="AT1616" s="217" t="s">
        <v>173</v>
      </c>
      <c r="AU1616" s="217" t="s">
        <v>82</v>
      </c>
      <c r="AV1616" s="13" t="s">
        <v>80</v>
      </c>
      <c r="AW1616" s="13" t="s">
        <v>34</v>
      </c>
      <c r="AX1616" s="13" t="s">
        <v>73</v>
      </c>
      <c r="AY1616" s="217" t="s">
        <v>163</v>
      </c>
    </row>
    <row r="1617" spans="1:65" s="14" customFormat="1" ht="11.25">
      <c r="B1617" s="218"/>
      <c r="C1617" s="219"/>
      <c r="D1617" s="209" t="s">
        <v>173</v>
      </c>
      <c r="E1617" s="220" t="s">
        <v>20</v>
      </c>
      <c r="F1617" s="221" t="s">
        <v>1858</v>
      </c>
      <c r="G1617" s="219"/>
      <c r="H1617" s="222">
        <v>187.8</v>
      </c>
      <c r="I1617" s="223"/>
      <c r="J1617" s="219"/>
      <c r="K1617" s="219"/>
      <c r="L1617" s="224"/>
      <c r="M1617" s="225"/>
      <c r="N1617" s="226"/>
      <c r="O1617" s="226"/>
      <c r="P1617" s="226"/>
      <c r="Q1617" s="226"/>
      <c r="R1617" s="226"/>
      <c r="S1617" s="226"/>
      <c r="T1617" s="227"/>
      <c r="AT1617" s="228" t="s">
        <v>173</v>
      </c>
      <c r="AU1617" s="228" t="s">
        <v>82</v>
      </c>
      <c r="AV1617" s="14" t="s">
        <v>82</v>
      </c>
      <c r="AW1617" s="14" t="s">
        <v>34</v>
      </c>
      <c r="AX1617" s="14" t="s">
        <v>73</v>
      </c>
      <c r="AY1617" s="228" t="s">
        <v>163</v>
      </c>
    </row>
    <row r="1618" spans="1:65" s="16" customFormat="1" ht="11.25">
      <c r="B1618" s="253"/>
      <c r="C1618" s="254"/>
      <c r="D1618" s="209" t="s">
        <v>173</v>
      </c>
      <c r="E1618" s="255" t="s">
        <v>20</v>
      </c>
      <c r="F1618" s="256" t="s">
        <v>407</v>
      </c>
      <c r="G1618" s="254"/>
      <c r="H1618" s="257">
        <v>463.12</v>
      </c>
      <c r="I1618" s="258"/>
      <c r="J1618" s="254"/>
      <c r="K1618" s="254"/>
      <c r="L1618" s="259"/>
      <c r="M1618" s="260"/>
      <c r="N1618" s="261"/>
      <c r="O1618" s="261"/>
      <c r="P1618" s="261"/>
      <c r="Q1618" s="261"/>
      <c r="R1618" s="261"/>
      <c r="S1618" s="261"/>
      <c r="T1618" s="262"/>
      <c r="AT1618" s="263" t="s">
        <v>173</v>
      </c>
      <c r="AU1618" s="263" t="s">
        <v>82</v>
      </c>
      <c r="AV1618" s="16" t="s">
        <v>164</v>
      </c>
      <c r="AW1618" s="16" t="s">
        <v>34</v>
      </c>
      <c r="AX1618" s="16" t="s">
        <v>73</v>
      </c>
      <c r="AY1618" s="263" t="s">
        <v>163</v>
      </c>
    </row>
    <row r="1619" spans="1:65" s="14" customFormat="1" ht="11.25">
      <c r="B1619" s="218"/>
      <c r="C1619" s="219"/>
      <c r="D1619" s="209" t="s">
        <v>173</v>
      </c>
      <c r="E1619" s="220" t="s">
        <v>20</v>
      </c>
      <c r="F1619" s="221" t="s">
        <v>1875</v>
      </c>
      <c r="G1619" s="219"/>
      <c r="H1619" s="222">
        <v>-463.12</v>
      </c>
      <c r="I1619" s="223"/>
      <c r="J1619" s="219"/>
      <c r="K1619" s="219"/>
      <c r="L1619" s="224"/>
      <c r="M1619" s="225"/>
      <c r="N1619" s="226"/>
      <c r="O1619" s="226"/>
      <c r="P1619" s="226"/>
      <c r="Q1619" s="226"/>
      <c r="R1619" s="226"/>
      <c r="S1619" s="226"/>
      <c r="T1619" s="227"/>
      <c r="AT1619" s="228" t="s">
        <v>173</v>
      </c>
      <c r="AU1619" s="228" t="s">
        <v>82</v>
      </c>
      <c r="AV1619" s="14" t="s">
        <v>82</v>
      </c>
      <c r="AW1619" s="14" t="s">
        <v>34</v>
      </c>
      <c r="AX1619" s="14" t="s">
        <v>73</v>
      </c>
      <c r="AY1619" s="228" t="s">
        <v>163</v>
      </c>
    </row>
    <row r="1620" spans="1:65" s="14" customFormat="1" ht="11.25">
      <c r="B1620" s="218"/>
      <c r="C1620" s="219"/>
      <c r="D1620" s="209" t="s">
        <v>173</v>
      </c>
      <c r="E1620" s="220" t="s">
        <v>20</v>
      </c>
      <c r="F1620" s="221" t="s">
        <v>1876</v>
      </c>
      <c r="G1620" s="219"/>
      <c r="H1620" s="222">
        <v>416.80799999999999</v>
      </c>
      <c r="I1620" s="223"/>
      <c r="J1620" s="219"/>
      <c r="K1620" s="219"/>
      <c r="L1620" s="224"/>
      <c r="M1620" s="225"/>
      <c r="N1620" s="226"/>
      <c r="O1620" s="226"/>
      <c r="P1620" s="226"/>
      <c r="Q1620" s="226"/>
      <c r="R1620" s="226"/>
      <c r="S1620" s="226"/>
      <c r="T1620" s="227"/>
      <c r="AT1620" s="228" t="s">
        <v>173</v>
      </c>
      <c r="AU1620" s="228" t="s">
        <v>82</v>
      </c>
      <c r="AV1620" s="14" t="s">
        <v>82</v>
      </c>
      <c r="AW1620" s="14" t="s">
        <v>34</v>
      </c>
      <c r="AX1620" s="14" t="s">
        <v>73</v>
      </c>
      <c r="AY1620" s="228" t="s">
        <v>163</v>
      </c>
    </row>
    <row r="1621" spans="1:65" s="15" customFormat="1" ht="11.25">
      <c r="B1621" s="229"/>
      <c r="C1621" s="230"/>
      <c r="D1621" s="209" t="s">
        <v>173</v>
      </c>
      <c r="E1621" s="231" t="s">
        <v>20</v>
      </c>
      <c r="F1621" s="232" t="s">
        <v>178</v>
      </c>
      <c r="G1621" s="230"/>
      <c r="H1621" s="233">
        <v>416.80799999999999</v>
      </c>
      <c r="I1621" s="234"/>
      <c r="J1621" s="230"/>
      <c r="K1621" s="230"/>
      <c r="L1621" s="235"/>
      <c r="M1621" s="236"/>
      <c r="N1621" s="237"/>
      <c r="O1621" s="237"/>
      <c r="P1621" s="237"/>
      <c r="Q1621" s="237"/>
      <c r="R1621" s="237"/>
      <c r="S1621" s="237"/>
      <c r="T1621" s="238"/>
      <c r="AT1621" s="239" t="s">
        <v>173</v>
      </c>
      <c r="AU1621" s="239" t="s">
        <v>82</v>
      </c>
      <c r="AV1621" s="15" t="s">
        <v>171</v>
      </c>
      <c r="AW1621" s="15" t="s">
        <v>34</v>
      </c>
      <c r="AX1621" s="15" t="s">
        <v>80</v>
      </c>
      <c r="AY1621" s="239" t="s">
        <v>163</v>
      </c>
    </row>
    <row r="1622" spans="1:65" s="2" customFormat="1" ht="14.45" customHeight="1">
      <c r="A1622" s="36"/>
      <c r="B1622" s="37"/>
      <c r="C1622" s="194" t="s">
        <v>1877</v>
      </c>
      <c r="D1622" s="194" t="s">
        <v>166</v>
      </c>
      <c r="E1622" s="195" t="s">
        <v>1878</v>
      </c>
      <c r="F1622" s="196" t="s">
        <v>1879</v>
      </c>
      <c r="G1622" s="197" t="s">
        <v>185</v>
      </c>
      <c r="H1622" s="198">
        <v>3789.6669999999999</v>
      </c>
      <c r="I1622" s="199"/>
      <c r="J1622" s="200">
        <f>ROUND(I1622*H1622,2)</f>
        <v>0</v>
      </c>
      <c r="K1622" s="196" t="s">
        <v>170</v>
      </c>
      <c r="L1622" s="41"/>
      <c r="M1622" s="201" t="s">
        <v>20</v>
      </c>
      <c r="N1622" s="202" t="s">
        <v>44</v>
      </c>
      <c r="O1622" s="66"/>
      <c r="P1622" s="203">
        <f>O1622*H1622</f>
        <v>0</v>
      </c>
      <c r="Q1622" s="203">
        <v>2.0000000000000001E-4</v>
      </c>
      <c r="R1622" s="203">
        <f>Q1622*H1622</f>
        <v>0.75793339999999998</v>
      </c>
      <c r="S1622" s="203">
        <v>0</v>
      </c>
      <c r="T1622" s="204">
        <f>S1622*H1622</f>
        <v>0</v>
      </c>
      <c r="U1622" s="36"/>
      <c r="V1622" s="36"/>
      <c r="W1622" s="36"/>
      <c r="X1622" s="36"/>
      <c r="Y1622" s="36"/>
      <c r="Z1622" s="36"/>
      <c r="AA1622" s="36"/>
      <c r="AB1622" s="36"/>
      <c r="AC1622" s="36"/>
      <c r="AD1622" s="36"/>
      <c r="AE1622" s="36"/>
      <c r="AR1622" s="205" t="s">
        <v>275</v>
      </c>
      <c r="AT1622" s="205" t="s">
        <v>166</v>
      </c>
      <c r="AU1622" s="205" t="s">
        <v>82</v>
      </c>
      <c r="AY1622" s="19" t="s">
        <v>163</v>
      </c>
      <c r="BE1622" s="206">
        <f>IF(N1622="základní",J1622,0)</f>
        <v>0</v>
      </c>
      <c r="BF1622" s="206">
        <f>IF(N1622="snížená",J1622,0)</f>
        <v>0</v>
      </c>
      <c r="BG1622" s="206">
        <f>IF(N1622="zákl. přenesená",J1622,0)</f>
        <v>0</v>
      </c>
      <c r="BH1622" s="206">
        <f>IF(N1622="sníž. přenesená",J1622,0)</f>
        <v>0</v>
      </c>
      <c r="BI1622" s="206">
        <f>IF(N1622="nulová",J1622,0)</f>
        <v>0</v>
      </c>
      <c r="BJ1622" s="19" t="s">
        <v>80</v>
      </c>
      <c r="BK1622" s="206">
        <f>ROUND(I1622*H1622,2)</f>
        <v>0</v>
      </c>
      <c r="BL1622" s="19" t="s">
        <v>275</v>
      </c>
      <c r="BM1622" s="205" t="s">
        <v>1880</v>
      </c>
    </row>
    <row r="1623" spans="1:65" s="13" customFormat="1" ht="11.25">
      <c r="B1623" s="207"/>
      <c r="C1623" s="208"/>
      <c r="D1623" s="209" t="s">
        <v>173</v>
      </c>
      <c r="E1623" s="210" t="s">
        <v>20</v>
      </c>
      <c r="F1623" s="211" t="s">
        <v>311</v>
      </c>
      <c r="G1623" s="208"/>
      <c r="H1623" s="210" t="s">
        <v>20</v>
      </c>
      <c r="I1623" s="212"/>
      <c r="J1623" s="208"/>
      <c r="K1623" s="208"/>
      <c r="L1623" s="213"/>
      <c r="M1623" s="214"/>
      <c r="N1623" s="215"/>
      <c r="O1623" s="215"/>
      <c r="P1623" s="215"/>
      <c r="Q1623" s="215"/>
      <c r="R1623" s="215"/>
      <c r="S1623" s="215"/>
      <c r="T1623" s="216"/>
      <c r="AT1623" s="217" t="s">
        <v>173</v>
      </c>
      <c r="AU1623" s="217" t="s">
        <v>82</v>
      </c>
      <c r="AV1623" s="13" t="s">
        <v>80</v>
      </c>
      <c r="AW1623" s="13" t="s">
        <v>34</v>
      </c>
      <c r="AX1623" s="13" t="s">
        <v>73</v>
      </c>
      <c r="AY1623" s="217" t="s">
        <v>163</v>
      </c>
    </row>
    <row r="1624" spans="1:65" s="13" customFormat="1" ht="11.25">
      <c r="B1624" s="207"/>
      <c r="C1624" s="208"/>
      <c r="D1624" s="209" t="s">
        <v>173</v>
      </c>
      <c r="E1624" s="210" t="s">
        <v>20</v>
      </c>
      <c r="F1624" s="211" t="s">
        <v>1820</v>
      </c>
      <c r="G1624" s="208"/>
      <c r="H1624" s="210" t="s">
        <v>20</v>
      </c>
      <c r="I1624" s="212"/>
      <c r="J1624" s="208"/>
      <c r="K1624" s="208"/>
      <c r="L1624" s="213"/>
      <c r="M1624" s="214"/>
      <c r="N1624" s="215"/>
      <c r="O1624" s="215"/>
      <c r="P1624" s="215"/>
      <c r="Q1624" s="215"/>
      <c r="R1624" s="215"/>
      <c r="S1624" s="215"/>
      <c r="T1624" s="216"/>
      <c r="AT1624" s="217" t="s">
        <v>173</v>
      </c>
      <c r="AU1624" s="217" t="s">
        <v>82</v>
      </c>
      <c r="AV1624" s="13" t="s">
        <v>80</v>
      </c>
      <c r="AW1624" s="13" t="s">
        <v>34</v>
      </c>
      <c r="AX1624" s="13" t="s">
        <v>73</v>
      </c>
      <c r="AY1624" s="217" t="s">
        <v>163</v>
      </c>
    </row>
    <row r="1625" spans="1:65" s="14" customFormat="1" ht="11.25">
      <c r="B1625" s="218"/>
      <c r="C1625" s="219"/>
      <c r="D1625" s="209" t="s">
        <v>173</v>
      </c>
      <c r="E1625" s="220" t="s">
        <v>20</v>
      </c>
      <c r="F1625" s="221" t="s">
        <v>1821</v>
      </c>
      <c r="G1625" s="219"/>
      <c r="H1625" s="222">
        <v>168.23</v>
      </c>
      <c r="I1625" s="223"/>
      <c r="J1625" s="219"/>
      <c r="K1625" s="219"/>
      <c r="L1625" s="224"/>
      <c r="M1625" s="225"/>
      <c r="N1625" s="226"/>
      <c r="O1625" s="226"/>
      <c r="P1625" s="226"/>
      <c r="Q1625" s="226"/>
      <c r="R1625" s="226"/>
      <c r="S1625" s="226"/>
      <c r="T1625" s="227"/>
      <c r="AT1625" s="228" t="s">
        <v>173</v>
      </c>
      <c r="AU1625" s="228" t="s">
        <v>82</v>
      </c>
      <c r="AV1625" s="14" t="s">
        <v>82</v>
      </c>
      <c r="AW1625" s="14" t="s">
        <v>34</v>
      </c>
      <c r="AX1625" s="14" t="s">
        <v>73</v>
      </c>
      <c r="AY1625" s="228" t="s">
        <v>163</v>
      </c>
    </row>
    <row r="1626" spans="1:65" s="13" customFormat="1" ht="11.25">
      <c r="B1626" s="207"/>
      <c r="C1626" s="208"/>
      <c r="D1626" s="209" t="s">
        <v>173</v>
      </c>
      <c r="E1626" s="210" t="s">
        <v>20</v>
      </c>
      <c r="F1626" s="211" t="s">
        <v>1822</v>
      </c>
      <c r="G1626" s="208"/>
      <c r="H1626" s="210" t="s">
        <v>20</v>
      </c>
      <c r="I1626" s="212"/>
      <c r="J1626" s="208"/>
      <c r="K1626" s="208"/>
      <c r="L1626" s="213"/>
      <c r="M1626" s="214"/>
      <c r="N1626" s="215"/>
      <c r="O1626" s="215"/>
      <c r="P1626" s="215"/>
      <c r="Q1626" s="215"/>
      <c r="R1626" s="215"/>
      <c r="S1626" s="215"/>
      <c r="T1626" s="216"/>
      <c r="AT1626" s="217" t="s">
        <v>173</v>
      </c>
      <c r="AU1626" s="217" t="s">
        <v>82</v>
      </c>
      <c r="AV1626" s="13" t="s">
        <v>80</v>
      </c>
      <c r="AW1626" s="13" t="s">
        <v>34</v>
      </c>
      <c r="AX1626" s="13" t="s">
        <v>73</v>
      </c>
      <c r="AY1626" s="217" t="s">
        <v>163</v>
      </c>
    </row>
    <row r="1627" spans="1:65" s="14" customFormat="1" ht="11.25">
      <c r="B1627" s="218"/>
      <c r="C1627" s="219"/>
      <c r="D1627" s="209" t="s">
        <v>173</v>
      </c>
      <c r="E1627" s="220" t="s">
        <v>20</v>
      </c>
      <c r="F1627" s="221" t="s">
        <v>1823</v>
      </c>
      <c r="G1627" s="219"/>
      <c r="H1627" s="222">
        <v>16.344000000000001</v>
      </c>
      <c r="I1627" s="223"/>
      <c r="J1627" s="219"/>
      <c r="K1627" s="219"/>
      <c r="L1627" s="224"/>
      <c r="M1627" s="225"/>
      <c r="N1627" s="226"/>
      <c r="O1627" s="226"/>
      <c r="P1627" s="226"/>
      <c r="Q1627" s="226"/>
      <c r="R1627" s="226"/>
      <c r="S1627" s="226"/>
      <c r="T1627" s="227"/>
      <c r="AT1627" s="228" t="s">
        <v>173</v>
      </c>
      <c r="AU1627" s="228" t="s">
        <v>82</v>
      </c>
      <c r="AV1627" s="14" t="s">
        <v>82</v>
      </c>
      <c r="AW1627" s="14" t="s">
        <v>34</v>
      </c>
      <c r="AX1627" s="14" t="s">
        <v>73</v>
      </c>
      <c r="AY1627" s="228" t="s">
        <v>163</v>
      </c>
    </row>
    <row r="1628" spans="1:65" s="14" customFormat="1" ht="11.25">
      <c r="B1628" s="218"/>
      <c r="C1628" s="219"/>
      <c r="D1628" s="209" t="s">
        <v>173</v>
      </c>
      <c r="E1628" s="220" t="s">
        <v>20</v>
      </c>
      <c r="F1628" s="221" t="s">
        <v>1824</v>
      </c>
      <c r="G1628" s="219"/>
      <c r="H1628" s="222">
        <v>55.295999999999999</v>
      </c>
      <c r="I1628" s="223"/>
      <c r="J1628" s="219"/>
      <c r="K1628" s="219"/>
      <c r="L1628" s="224"/>
      <c r="M1628" s="225"/>
      <c r="N1628" s="226"/>
      <c r="O1628" s="226"/>
      <c r="P1628" s="226"/>
      <c r="Q1628" s="226"/>
      <c r="R1628" s="226"/>
      <c r="S1628" s="226"/>
      <c r="T1628" s="227"/>
      <c r="AT1628" s="228" t="s">
        <v>173</v>
      </c>
      <c r="AU1628" s="228" t="s">
        <v>82</v>
      </c>
      <c r="AV1628" s="14" t="s">
        <v>82</v>
      </c>
      <c r="AW1628" s="14" t="s">
        <v>34</v>
      </c>
      <c r="AX1628" s="14" t="s">
        <v>73</v>
      </c>
      <c r="AY1628" s="228" t="s">
        <v>163</v>
      </c>
    </row>
    <row r="1629" spans="1:65" s="14" customFormat="1" ht="11.25">
      <c r="B1629" s="218"/>
      <c r="C1629" s="219"/>
      <c r="D1629" s="209" t="s">
        <v>173</v>
      </c>
      <c r="E1629" s="220" t="s">
        <v>20</v>
      </c>
      <c r="F1629" s="221" t="s">
        <v>1825</v>
      </c>
      <c r="G1629" s="219"/>
      <c r="H1629" s="222">
        <v>58.4</v>
      </c>
      <c r="I1629" s="223"/>
      <c r="J1629" s="219"/>
      <c r="K1629" s="219"/>
      <c r="L1629" s="224"/>
      <c r="M1629" s="225"/>
      <c r="N1629" s="226"/>
      <c r="O1629" s="226"/>
      <c r="P1629" s="226"/>
      <c r="Q1629" s="226"/>
      <c r="R1629" s="226"/>
      <c r="S1629" s="226"/>
      <c r="T1629" s="227"/>
      <c r="AT1629" s="228" t="s">
        <v>173</v>
      </c>
      <c r="AU1629" s="228" t="s">
        <v>82</v>
      </c>
      <c r="AV1629" s="14" t="s">
        <v>82</v>
      </c>
      <c r="AW1629" s="14" t="s">
        <v>34</v>
      </c>
      <c r="AX1629" s="14" t="s">
        <v>73</v>
      </c>
      <c r="AY1629" s="228" t="s">
        <v>163</v>
      </c>
    </row>
    <row r="1630" spans="1:65" s="14" customFormat="1" ht="11.25">
      <c r="B1630" s="218"/>
      <c r="C1630" s="219"/>
      <c r="D1630" s="209" t="s">
        <v>173</v>
      </c>
      <c r="E1630" s="220" t="s">
        <v>20</v>
      </c>
      <c r="F1630" s="221" t="s">
        <v>1826</v>
      </c>
      <c r="G1630" s="219"/>
      <c r="H1630" s="222">
        <v>50.88</v>
      </c>
      <c r="I1630" s="223"/>
      <c r="J1630" s="219"/>
      <c r="K1630" s="219"/>
      <c r="L1630" s="224"/>
      <c r="M1630" s="225"/>
      <c r="N1630" s="226"/>
      <c r="O1630" s="226"/>
      <c r="P1630" s="226"/>
      <c r="Q1630" s="226"/>
      <c r="R1630" s="226"/>
      <c r="S1630" s="226"/>
      <c r="T1630" s="227"/>
      <c r="AT1630" s="228" t="s">
        <v>173</v>
      </c>
      <c r="AU1630" s="228" t="s">
        <v>82</v>
      </c>
      <c r="AV1630" s="14" t="s">
        <v>82</v>
      </c>
      <c r="AW1630" s="14" t="s">
        <v>34</v>
      </c>
      <c r="AX1630" s="14" t="s">
        <v>73</v>
      </c>
      <c r="AY1630" s="228" t="s">
        <v>163</v>
      </c>
    </row>
    <row r="1631" spans="1:65" s="14" customFormat="1" ht="11.25">
      <c r="B1631" s="218"/>
      <c r="C1631" s="219"/>
      <c r="D1631" s="209" t="s">
        <v>173</v>
      </c>
      <c r="E1631" s="220" t="s">
        <v>20</v>
      </c>
      <c r="F1631" s="221" t="s">
        <v>1827</v>
      </c>
      <c r="G1631" s="219"/>
      <c r="H1631" s="222">
        <v>93.938000000000002</v>
      </c>
      <c r="I1631" s="223"/>
      <c r="J1631" s="219"/>
      <c r="K1631" s="219"/>
      <c r="L1631" s="224"/>
      <c r="M1631" s="225"/>
      <c r="N1631" s="226"/>
      <c r="O1631" s="226"/>
      <c r="P1631" s="226"/>
      <c r="Q1631" s="226"/>
      <c r="R1631" s="226"/>
      <c r="S1631" s="226"/>
      <c r="T1631" s="227"/>
      <c r="AT1631" s="228" t="s">
        <v>173</v>
      </c>
      <c r="AU1631" s="228" t="s">
        <v>82</v>
      </c>
      <c r="AV1631" s="14" t="s">
        <v>82</v>
      </c>
      <c r="AW1631" s="14" t="s">
        <v>34</v>
      </c>
      <c r="AX1631" s="14" t="s">
        <v>73</v>
      </c>
      <c r="AY1631" s="228" t="s">
        <v>163</v>
      </c>
    </row>
    <row r="1632" spans="1:65" s="14" customFormat="1" ht="11.25">
      <c r="B1632" s="218"/>
      <c r="C1632" s="219"/>
      <c r="D1632" s="209" t="s">
        <v>173</v>
      </c>
      <c r="E1632" s="220" t="s">
        <v>20</v>
      </c>
      <c r="F1632" s="221" t="s">
        <v>1828</v>
      </c>
      <c r="G1632" s="219"/>
      <c r="H1632" s="222">
        <v>37.454999999999998</v>
      </c>
      <c r="I1632" s="223"/>
      <c r="J1632" s="219"/>
      <c r="K1632" s="219"/>
      <c r="L1632" s="224"/>
      <c r="M1632" s="225"/>
      <c r="N1632" s="226"/>
      <c r="O1632" s="226"/>
      <c r="P1632" s="226"/>
      <c r="Q1632" s="226"/>
      <c r="R1632" s="226"/>
      <c r="S1632" s="226"/>
      <c r="T1632" s="227"/>
      <c r="AT1632" s="228" t="s">
        <v>173</v>
      </c>
      <c r="AU1632" s="228" t="s">
        <v>82</v>
      </c>
      <c r="AV1632" s="14" t="s">
        <v>82</v>
      </c>
      <c r="AW1632" s="14" t="s">
        <v>34</v>
      </c>
      <c r="AX1632" s="14" t="s">
        <v>73</v>
      </c>
      <c r="AY1632" s="228" t="s">
        <v>163</v>
      </c>
    </row>
    <row r="1633" spans="2:51" s="14" customFormat="1" ht="11.25">
      <c r="B1633" s="218"/>
      <c r="C1633" s="219"/>
      <c r="D1633" s="209" t="s">
        <v>173</v>
      </c>
      <c r="E1633" s="220" t="s">
        <v>20</v>
      </c>
      <c r="F1633" s="221" t="s">
        <v>1829</v>
      </c>
      <c r="G1633" s="219"/>
      <c r="H1633" s="222">
        <v>72.38</v>
      </c>
      <c r="I1633" s="223"/>
      <c r="J1633" s="219"/>
      <c r="K1633" s="219"/>
      <c r="L1633" s="224"/>
      <c r="M1633" s="225"/>
      <c r="N1633" s="226"/>
      <c r="O1633" s="226"/>
      <c r="P1633" s="226"/>
      <c r="Q1633" s="226"/>
      <c r="R1633" s="226"/>
      <c r="S1633" s="226"/>
      <c r="T1633" s="227"/>
      <c r="AT1633" s="228" t="s">
        <v>173</v>
      </c>
      <c r="AU1633" s="228" t="s">
        <v>82</v>
      </c>
      <c r="AV1633" s="14" t="s">
        <v>82</v>
      </c>
      <c r="AW1633" s="14" t="s">
        <v>34</v>
      </c>
      <c r="AX1633" s="14" t="s">
        <v>73</v>
      </c>
      <c r="AY1633" s="228" t="s">
        <v>163</v>
      </c>
    </row>
    <row r="1634" spans="2:51" s="14" customFormat="1" ht="11.25">
      <c r="B1634" s="218"/>
      <c r="C1634" s="219"/>
      <c r="D1634" s="209" t="s">
        <v>173</v>
      </c>
      <c r="E1634" s="220" t="s">
        <v>20</v>
      </c>
      <c r="F1634" s="221" t="s">
        <v>1830</v>
      </c>
      <c r="G1634" s="219"/>
      <c r="H1634" s="222">
        <v>35.5</v>
      </c>
      <c r="I1634" s="223"/>
      <c r="J1634" s="219"/>
      <c r="K1634" s="219"/>
      <c r="L1634" s="224"/>
      <c r="M1634" s="225"/>
      <c r="N1634" s="226"/>
      <c r="O1634" s="226"/>
      <c r="P1634" s="226"/>
      <c r="Q1634" s="226"/>
      <c r="R1634" s="226"/>
      <c r="S1634" s="226"/>
      <c r="T1634" s="227"/>
      <c r="AT1634" s="228" t="s">
        <v>173</v>
      </c>
      <c r="AU1634" s="228" t="s">
        <v>82</v>
      </c>
      <c r="AV1634" s="14" t="s">
        <v>82</v>
      </c>
      <c r="AW1634" s="14" t="s">
        <v>34</v>
      </c>
      <c r="AX1634" s="14" t="s">
        <v>73</v>
      </c>
      <c r="AY1634" s="228" t="s">
        <v>163</v>
      </c>
    </row>
    <row r="1635" spans="2:51" s="13" customFormat="1" ht="11.25">
      <c r="B1635" s="207"/>
      <c r="C1635" s="208"/>
      <c r="D1635" s="209" t="s">
        <v>173</v>
      </c>
      <c r="E1635" s="210" t="s">
        <v>20</v>
      </c>
      <c r="F1635" s="211" t="s">
        <v>313</v>
      </c>
      <c r="G1635" s="208"/>
      <c r="H1635" s="210" t="s">
        <v>20</v>
      </c>
      <c r="I1635" s="212"/>
      <c r="J1635" s="208"/>
      <c r="K1635" s="208"/>
      <c r="L1635" s="213"/>
      <c r="M1635" s="214"/>
      <c r="N1635" s="215"/>
      <c r="O1635" s="215"/>
      <c r="P1635" s="215"/>
      <c r="Q1635" s="215"/>
      <c r="R1635" s="215"/>
      <c r="S1635" s="215"/>
      <c r="T1635" s="216"/>
      <c r="AT1635" s="217" t="s">
        <v>173</v>
      </c>
      <c r="AU1635" s="217" t="s">
        <v>82</v>
      </c>
      <c r="AV1635" s="13" t="s">
        <v>80</v>
      </c>
      <c r="AW1635" s="13" t="s">
        <v>34</v>
      </c>
      <c r="AX1635" s="13" t="s">
        <v>73</v>
      </c>
      <c r="AY1635" s="217" t="s">
        <v>163</v>
      </c>
    </row>
    <row r="1636" spans="2:51" s="13" customFormat="1" ht="11.25">
      <c r="B1636" s="207"/>
      <c r="C1636" s="208"/>
      <c r="D1636" s="209" t="s">
        <v>173</v>
      </c>
      <c r="E1636" s="210" t="s">
        <v>20</v>
      </c>
      <c r="F1636" s="211" t="s">
        <v>1820</v>
      </c>
      <c r="G1636" s="208"/>
      <c r="H1636" s="210" t="s">
        <v>20</v>
      </c>
      <c r="I1636" s="212"/>
      <c r="J1636" s="208"/>
      <c r="K1636" s="208"/>
      <c r="L1636" s="213"/>
      <c r="M1636" s="214"/>
      <c r="N1636" s="215"/>
      <c r="O1636" s="215"/>
      <c r="P1636" s="215"/>
      <c r="Q1636" s="215"/>
      <c r="R1636" s="215"/>
      <c r="S1636" s="215"/>
      <c r="T1636" s="216"/>
      <c r="AT1636" s="217" t="s">
        <v>173</v>
      </c>
      <c r="AU1636" s="217" t="s">
        <v>82</v>
      </c>
      <c r="AV1636" s="13" t="s">
        <v>80</v>
      </c>
      <c r="AW1636" s="13" t="s">
        <v>34</v>
      </c>
      <c r="AX1636" s="13" t="s">
        <v>73</v>
      </c>
      <c r="AY1636" s="217" t="s">
        <v>163</v>
      </c>
    </row>
    <row r="1637" spans="2:51" s="14" customFormat="1" ht="11.25">
      <c r="B1637" s="218"/>
      <c r="C1637" s="219"/>
      <c r="D1637" s="209" t="s">
        <v>173</v>
      </c>
      <c r="E1637" s="220" t="s">
        <v>20</v>
      </c>
      <c r="F1637" s="221" t="s">
        <v>1831</v>
      </c>
      <c r="G1637" s="219"/>
      <c r="H1637" s="222">
        <v>524.27</v>
      </c>
      <c r="I1637" s="223"/>
      <c r="J1637" s="219"/>
      <c r="K1637" s="219"/>
      <c r="L1637" s="224"/>
      <c r="M1637" s="225"/>
      <c r="N1637" s="226"/>
      <c r="O1637" s="226"/>
      <c r="P1637" s="226"/>
      <c r="Q1637" s="226"/>
      <c r="R1637" s="226"/>
      <c r="S1637" s="226"/>
      <c r="T1637" s="227"/>
      <c r="AT1637" s="228" t="s">
        <v>173</v>
      </c>
      <c r="AU1637" s="228" t="s">
        <v>82</v>
      </c>
      <c r="AV1637" s="14" t="s">
        <v>82</v>
      </c>
      <c r="AW1637" s="14" t="s">
        <v>34</v>
      </c>
      <c r="AX1637" s="14" t="s">
        <v>73</v>
      </c>
      <c r="AY1637" s="228" t="s">
        <v>163</v>
      </c>
    </row>
    <row r="1638" spans="2:51" s="14" customFormat="1" ht="11.25">
      <c r="B1638" s="218"/>
      <c r="C1638" s="219"/>
      <c r="D1638" s="209" t="s">
        <v>173</v>
      </c>
      <c r="E1638" s="220" t="s">
        <v>20</v>
      </c>
      <c r="F1638" s="221" t="s">
        <v>315</v>
      </c>
      <c r="G1638" s="219"/>
      <c r="H1638" s="222">
        <v>46</v>
      </c>
      <c r="I1638" s="223"/>
      <c r="J1638" s="219"/>
      <c r="K1638" s="219"/>
      <c r="L1638" s="224"/>
      <c r="M1638" s="225"/>
      <c r="N1638" s="226"/>
      <c r="O1638" s="226"/>
      <c r="P1638" s="226"/>
      <c r="Q1638" s="226"/>
      <c r="R1638" s="226"/>
      <c r="S1638" s="226"/>
      <c r="T1638" s="227"/>
      <c r="AT1638" s="228" t="s">
        <v>173</v>
      </c>
      <c r="AU1638" s="228" t="s">
        <v>82</v>
      </c>
      <c r="AV1638" s="14" t="s">
        <v>82</v>
      </c>
      <c r="AW1638" s="14" t="s">
        <v>34</v>
      </c>
      <c r="AX1638" s="14" t="s">
        <v>73</v>
      </c>
      <c r="AY1638" s="228" t="s">
        <v>163</v>
      </c>
    </row>
    <row r="1639" spans="2:51" s="13" customFormat="1" ht="11.25">
      <c r="B1639" s="207"/>
      <c r="C1639" s="208"/>
      <c r="D1639" s="209" t="s">
        <v>173</v>
      </c>
      <c r="E1639" s="210" t="s">
        <v>20</v>
      </c>
      <c r="F1639" s="211" t="s">
        <v>1822</v>
      </c>
      <c r="G1639" s="208"/>
      <c r="H1639" s="210" t="s">
        <v>20</v>
      </c>
      <c r="I1639" s="212"/>
      <c r="J1639" s="208"/>
      <c r="K1639" s="208"/>
      <c r="L1639" s="213"/>
      <c r="M1639" s="214"/>
      <c r="N1639" s="215"/>
      <c r="O1639" s="215"/>
      <c r="P1639" s="215"/>
      <c r="Q1639" s="215"/>
      <c r="R1639" s="215"/>
      <c r="S1639" s="215"/>
      <c r="T1639" s="216"/>
      <c r="AT1639" s="217" t="s">
        <v>173</v>
      </c>
      <c r="AU1639" s="217" t="s">
        <v>82</v>
      </c>
      <c r="AV1639" s="13" t="s">
        <v>80</v>
      </c>
      <c r="AW1639" s="13" t="s">
        <v>34</v>
      </c>
      <c r="AX1639" s="13" t="s">
        <v>73</v>
      </c>
      <c r="AY1639" s="217" t="s">
        <v>163</v>
      </c>
    </row>
    <row r="1640" spans="2:51" s="14" customFormat="1" ht="11.25">
      <c r="B1640" s="218"/>
      <c r="C1640" s="219"/>
      <c r="D1640" s="209" t="s">
        <v>173</v>
      </c>
      <c r="E1640" s="220" t="s">
        <v>20</v>
      </c>
      <c r="F1640" s="221" t="s">
        <v>1832</v>
      </c>
      <c r="G1640" s="219"/>
      <c r="H1640" s="222">
        <v>51.552</v>
      </c>
      <c r="I1640" s="223"/>
      <c r="J1640" s="219"/>
      <c r="K1640" s="219"/>
      <c r="L1640" s="224"/>
      <c r="M1640" s="225"/>
      <c r="N1640" s="226"/>
      <c r="O1640" s="226"/>
      <c r="P1640" s="226"/>
      <c r="Q1640" s="226"/>
      <c r="R1640" s="226"/>
      <c r="S1640" s="226"/>
      <c r="T1640" s="227"/>
      <c r="AT1640" s="228" t="s">
        <v>173</v>
      </c>
      <c r="AU1640" s="228" t="s">
        <v>82</v>
      </c>
      <c r="AV1640" s="14" t="s">
        <v>82</v>
      </c>
      <c r="AW1640" s="14" t="s">
        <v>34</v>
      </c>
      <c r="AX1640" s="14" t="s">
        <v>73</v>
      </c>
      <c r="AY1640" s="228" t="s">
        <v>163</v>
      </c>
    </row>
    <row r="1641" spans="2:51" s="14" customFormat="1" ht="11.25">
      <c r="B1641" s="218"/>
      <c r="C1641" s="219"/>
      <c r="D1641" s="209" t="s">
        <v>173</v>
      </c>
      <c r="E1641" s="220" t="s">
        <v>20</v>
      </c>
      <c r="F1641" s="221" t="s">
        <v>1833</v>
      </c>
      <c r="G1641" s="219"/>
      <c r="H1641" s="222">
        <v>128.13999999999999</v>
      </c>
      <c r="I1641" s="223"/>
      <c r="J1641" s="219"/>
      <c r="K1641" s="219"/>
      <c r="L1641" s="224"/>
      <c r="M1641" s="225"/>
      <c r="N1641" s="226"/>
      <c r="O1641" s="226"/>
      <c r="P1641" s="226"/>
      <c r="Q1641" s="226"/>
      <c r="R1641" s="226"/>
      <c r="S1641" s="226"/>
      <c r="T1641" s="227"/>
      <c r="AT1641" s="228" t="s">
        <v>173</v>
      </c>
      <c r="AU1641" s="228" t="s">
        <v>82</v>
      </c>
      <c r="AV1641" s="14" t="s">
        <v>82</v>
      </c>
      <c r="AW1641" s="14" t="s">
        <v>34</v>
      </c>
      <c r="AX1641" s="14" t="s">
        <v>73</v>
      </c>
      <c r="AY1641" s="228" t="s">
        <v>163</v>
      </c>
    </row>
    <row r="1642" spans="2:51" s="14" customFormat="1" ht="11.25">
      <c r="B1642" s="218"/>
      <c r="C1642" s="219"/>
      <c r="D1642" s="209" t="s">
        <v>173</v>
      </c>
      <c r="E1642" s="220" t="s">
        <v>20</v>
      </c>
      <c r="F1642" s="221" t="s">
        <v>1834</v>
      </c>
      <c r="G1642" s="219"/>
      <c r="H1642" s="222">
        <v>841.6</v>
      </c>
      <c r="I1642" s="223"/>
      <c r="J1642" s="219"/>
      <c r="K1642" s="219"/>
      <c r="L1642" s="224"/>
      <c r="M1642" s="225"/>
      <c r="N1642" s="226"/>
      <c r="O1642" s="226"/>
      <c r="P1642" s="226"/>
      <c r="Q1642" s="226"/>
      <c r="R1642" s="226"/>
      <c r="S1642" s="226"/>
      <c r="T1642" s="227"/>
      <c r="AT1642" s="228" t="s">
        <v>173</v>
      </c>
      <c r="AU1642" s="228" t="s">
        <v>82</v>
      </c>
      <c r="AV1642" s="14" t="s">
        <v>82</v>
      </c>
      <c r="AW1642" s="14" t="s">
        <v>34</v>
      </c>
      <c r="AX1642" s="14" t="s">
        <v>73</v>
      </c>
      <c r="AY1642" s="228" t="s">
        <v>163</v>
      </c>
    </row>
    <row r="1643" spans="2:51" s="14" customFormat="1" ht="11.25">
      <c r="B1643" s="218"/>
      <c r="C1643" s="219"/>
      <c r="D1643" s="209" t="s">
        <v>173</v>
      </c>
      <c r="E1643" s="220" t="s">
        <v>20</v>
      </c>
      <c r="F1643" s="221" t="s">
        <v>1835</v>
      </c>
      <c r="G1643" s="219"/>
      <c r="H1643" s="222">
        <v>108.57</v>
      </c>
      <c r="I1643" s="223"/>
      <c r="J1643" s="219"/>
      <c r="K1643" s="219"/>
      <c r="L1643" s="224"/>
      <c r="M1643" s="225"/>
      <c r="N1643" s="226"/>
      <c r="O1643" s="226"/>
      <c r="P1643" s="226"/>
      <c r="Q1643" s="226"/>
      <c r="R1643" s="226"/>
      <c r="S1643" s="226"/>
      <c r="T1643" s="227"/>
      <c r="AT1643" s="228" t="s">
        <v>173</v>
      </c>
      <c r="AU1643" s="228" t="s">
        <v>82</v>
      </c>
      <c r="AV1643" s="14" t="s">
        <v>82</v>
      </c>
      <c r="AW1643" s="14" t="s">
        <v>34</v>
      </c>
      <c r="AX1643" s="14" t="s">
        <v>73</v>
      </c>
      <c r="AY1643" s="228" t="s">
        <v>163</v>
      </c>
    </row>
    <row r="1644" spans="2:51" s="14" customFormat="1" ht="11.25">
      <c r="B1644" s="218"/>
      <c r="C1644" s="219"/>
      <c r="D1644" s="209" t="s">
        <v>173</v>
      </c>
      <c r="E1644" s="220" t="s">
        <v>20</v>
      </c>
      <c r="F1644" s="221" t="s">
        <v>1836</v>
      </c>
      <c r="G1644" s="219"/>
      <c r="H1644" s="222">
        <v>32.1</v>
      </c>
      <c r="I1644" s="223"/>
      <c r="J1644" s="219"/>
      <c r="K1644" s="219"/>
      <c r="L1644" s="224"/>
      <c r="M1644" s="225"/>
      <c r="N1644" s="226"/>
      <c r="O1644" s="226"/>
      <c r="P1644" s="226"/>
      <c r="Q1644" s="226"/>
      <c r="R1644" s="226"/>
      <c r="S1644" s="226"/>
      <c r="T1644" s="227"/>
      <c r="AT1644" s="228" t="s">
        <v>173</v>
      </c>
      <c r="AU1644" s="228" t="s">
        <v>82</v>
      </c>
      <c r="AV1644" s="14" t="s">
        <v>82</v>
      </c>
      <c r="AW1644" s="14" t="s">
        <v>34</v>
      </c>
      <c r="AX1644" s="14" t="s">
        <v>73</v>
      </c>
      <c r="AY1644" s="228" t="s">
        <v>163</v>
      </c>
    </row>
    <row r="1645" spans="2:51" s="14" customFormat="1" ht="11.25">
      <c r="B1645" s="218"/>
      <c r="C1645" s="219"/>
      <c r="D1645" s="209" t="s">
        <v>173</v>
      </c>
      <c r="E1645" s="220" t="s">
        <v>20</v>
      </c>
      <c r="F1645" s="221" t="s">
        <v>1837</v>
      </c>
      <c r="G1645" s="219"/>
      <c r="H1645" s="222">
        <v>22.41</v>
      </c>
      <c r="I1645" s="223"/>
      <c r="J1645" s="219"/>
      <c r="K1645" s="219"/>
      <c r="L1645" s="224"/>
      <c r="M1645" s="225"/>
      <c r="N1645" s="226"/>
      <c r="O1645" s="226"/>
      <c r="P1645" s="226"/>
      <c r="Q1645" s="226"/>
      <c r="R1645" s="226"/>
      <c r="S1645" s="226"/>
      <c r="T1645" s="227"/>
      <c r="AT1645" s="228" t="s">
        <v>173</v>
      </c>
      <c r="AU1645" s="228" t="s">
        <v>82</v>
      </c>
      <c r="AV1645" s="14" t="s">
        <v>82</v>
      </c>
      <c r="AW1645" s="14" t="s">
        <v>34</v>
      </c>
      <c r="AX1645" s="14" t="s">
        <v>73</v>
      </c>
      <c r="AY1645" s="228" t="s">
        <v>163</v>
      </c>
    </row>
    <row r="1646" spans="2:51" s="14" customFormat="1" ht="11.25">
      <c r="B1646" s="218"/>
      <c r="C1646" s="219"/>
      <c r="D1646" s="209" t="s">
        <v>173</v>
      </c>
      <c r="E1646" s="220" t="s">
        <v>20</v>
      </c>
      <c r="F1646" s="221" t="s">
        <v>1838</v>
      </c>
      <c r="G1646" s="219"/>
      <c r="H1646" s="222">
        <v>532.79999999999995</v>
      </c>
      <c r="I1646" s="223"/>
      <c r="J1646" s="219"/>
      <c r="K1646" s="219"/>
      <c r="L1646" s="224"/>
      <c r="M1646" s="225"/>
      <c r="N1646" s="226"/>
      <c r="O1646" s="226"/>
      <c r="P1646" s="226"/>
      <c r="Q1646" s="226"/>
      <c r="R1646" s="226"/>
      <c r="S1646" s="226"/>
      <c r="T1646" s="227"/>
      <c r="AT1646" s="228" t="s">
        <v>173</v>
      </c>
      <c r="AU1646" s="228" t="s">
        <v>82</v>
      </c>
      <c r="AV1646" s="14" t="s">
        <v>82</v>
      </c>
      <c r="AW1646" s="14" t="s">
        <v>34</v>
      </c>
      <c r="AX1646" s="14" t="s">
        <v>73</v>
      </c>
      <c r="AY1646" s="228" t="s">
        <v>163</v>
      </c>
    </row>
    <row r="1647" spans="2:51" s="14" customFormat="1" ht="11.25">
      <c r="B1647" s="218"/>
      <c r="C1647" s="219"/>
      <c r="D1647" s="209" t="s">
        <v>173</v>
      </c>
      <c r="E1647" s="220" t="s">
        <v>20</v>
      </c>
      <c r="F1647" s="221" t="s">
        <v>1839</v>
      </c>
      <c r="G1647" s="219"/>
      <c r="H1647" s="222">
        <v>40.92</v>
      </c>
      <c r="I1647" s="223"/>
      <c r="J1647" s="219"/>
      <c r="K1647" s="219"/>
      <c r="L1647" s="224"/>
      <c r="M1647" s="225"/>
      <c r="N1647" s="226"/>
      <c r="O1647" s="226"/>
      <c r="P1647" s="226"/>
      <c r="Q1647" s="226"/>
      <c r="R1647" s="226"/>
      <c r="S1647" s="226"/>
      <c r="T1647" s="227"/>
      <c r="AT1647" s="228" t="s">
        <v>173</v>
      </c>
      <c r="AU1647" s="228" t="s">
        <v>82</v>
      </c>
      <c r="AV1647" s="14" t="s">
        <v>82</v>
      </c>
      <c r="AW1647" s="14" t="s">
        <v>34</v>
      </c>
      <c r="AX1647" s="14" t="s">
        <v>73</v>
      </c>
      <c r="AY1647" s="228" t="s">
        <v>163</v>
      </c>
    </row>
    <row r="1648" spans="2:51" s="14" customFormat="1" ht="11.25">
      <c r="B1648" s="218"/>
      <c r="C1648" s="219"/>
      <c r="D1648" s="209" t="s">
        <v>173</v>
      </c>
      <c r="E1648" s="220" t="s">
        <v>20</v>
      </c>
      <c r="F1648" s="221" t="s">
        <v>1840</v>
      </c>
      <c r="G1648" s="219"/>
      <c r="H1648" s="222">
        <v>14.835000000000001</v>
      </c>
      <c r="I1648" s="223"/>
      <c r="J1648" s="219"/>
      <c r="K1648" s="219"/>
      <c r="L1648" s="224"/>
      <c r="M1648" s="225"/>
      <c r="N1648" s="226"/>
      <c r="O1648" s="226"/>
      <c r="P1648" s="226"/>
      <c r="Q1648" s="226"/>
      <c r="R1648" s="226"/>
      <c r="S1648" s="226"/>
      <c r="T1648" s="227"/>
      <c r="AT1648" s="228" t="s">
        <v>173</v>
      </c>
      <c r="AU1648" s="228" t="s">
        <v>82</v>
      </c>
      <c r="AV1648" s="14" t="s">
        <v>82</v>
      </c>
      <c r="AW1648" s="14" t="s">
        <v>34</v>
      </c>
      <c r="AX1648" s="14" t="s">
        <v>73</v>
      </c>
      <c r="AY1648" s="228" t="s">
        <v>163</v>
      </c>
    </row>
    <row r="1649" spans="2:51" s="14" customFormat="1" ht="11.25">
      <c r="B1649" s="218"/>
      <c r="C1649" s="219"/>
      <c r="D1649" s="209" t="s">
        <v>173</v>
      </c>
      <c r="E1649" s="220" t="s">
        <v>20</v>
      </c>
      <c r="F1649" s="221" t="s">
        <v>1841</v>
      </c>
      <c r="G1649" s="219"/>
      <c r="H1649" s="222">
        <v>47.12</v>
      </c>
      <c r="I1649" s="223"/>
      <c r="J1649" s="219"/>
      <c r="K1649" s="219"/>
      <c r="L1649" s="224"/>
      <c r="M1649" s="225"/>
      <c r="N1649" s="226"/>
      <c r="O1649" s="226"/>
      <c r="P1649" s="226"/>
      <c r="Q1649" s="226"/>
      <c r="R1649" s="226"/>
      <c r="S1649" s="226"/>
      <c r="T1649" s="227"/>
      <c r="AT1649" s="228" t="s">
        <v>173</v>
      </c>
      <c r="AU1649" s="228" t="s">
        <v>82</v>
      </c>
      <c r="AV1649" s="14" t="s">
        <v>82</v>
      </c>
      <c r="AW1649" s="14" t="s">
        <v>34</v>
      </c>
      <c r="AX1649" s="14" t="s">
        <v>73</v>
      </c>
      <c r="AY1649" s="228" t="s">
        <v>163</v>
      </c>
    </row>
    <row r="1650" spans="2:51" s="13" customFormat="1" ht="11.25">
      <c r="B1650" s="207"/>
      <c r="C1650" s="208"/>
      <c r="D1650" s="209" t="s">
        <v>173</v>
      </c>
      <c r="E1650" s="210" t="s">
        <v>20</v>
      </c>
      <c r="F1650" s="211" t="s">
        <v>418</v>
      </c>
      <c r="G1650" s="208"/>
      <c r="H1650" s="210" t="s">
        <v>20</v>
      </c>
      <c r="I1650" s="212"/>
      <c r="J1650" s="208"/>
      <c r="K1650" s="208"/>
      <c r="L1650" s="213"/>
      <c r="M1650" s="214"/>
      <c r="N1650" s="215"/>
      <c r="O1650" s="215"/>
      <c r="P1650" s="215"/>
      <c r="Q1650" s="215"/>
      <c r="R1650" s="215"/>
      <c r="S1650" s="215"/>
      <c r="T1650" s="216"/>
      <c r="AT1650" s="217" t="s">
        <v>173</v>
      </c>
      <c r="AU1650" s="217" t="s">
        <v>82</v>
      </c>
      <c r="AV1650" s="13" t="s">
        <v>80</v>
      </c>
      <c r="AW1650" s="13" t="s">
        <v>34</v>
      </c>
      <c r="AX1650" s="13" t="s">
        <v>73</v>
      </c>
      <c r="AY1650" s="217" t="s">
        <v>163</v>
      </c>
    </row>
    <row r="1651" spans="2:51" s="14" customFormat="1" ht="11.25">
      <c r="B1651" s="218"/>
      <c r="C1651" s="219"/>
      <c r="D1651" s="209" t="s">
        <v>173</v>
      </c>
      <c r="E1651" s="220" t="s">
        <v>20</v>
      </c>
      <c r="F1651" s="221" t="s">
        <v>419</v>
      </c>
      <c r="G1651" s="219"/>
      <c r="H1651" s="222">
        <v>97.6</v>
      </c>
      <c r="I1651" s="223"/>
      <c r="J1651" s="219"/>
      <c r="K1651" s="219"/>
      <c r="L1651" s="224"/>
      <c r="M1651" s="225"/>
      <c r="N1651" s="226"/>
      <c r="O1651" s="226"/>
      <c r="P1651" s="226"/>
      <c r="Q1651" s="226"/>
      <c r="R1651" s="226"/>
      <c r="S1651" s="226"/>
      <c r="T1651" s="227"/>
      <c r="AT1651" s="228" t="s">
        <v>173</v>
      </c>
      <c r="AU1651" s="228" t="s">
        <v>82</v>
      </c>
      <c r="AV1651" s="14" t="s">
        <v>82</v>
      </c>
      <c r="AW1651" s="14" t="s">
        <v>34</v>
      </c>
      <c r="AX1651" s="14" t="s">
        <v>73</v>
      </c>
      <c r="AY1651" s="228" t="s">
        <v>163</v>
      </c>
    </row>
    <row r="1652" spans="2:51" s="14" customFormat="1" ht="11.25">
      <c r="B1652" s="218"/>
      <c r="C1652" s="219"/>
      <c r="D1652" s="209" t="s">
        <v>173</v>
      </c>
      <c r="E1652" s="220" t="s">
        <v>20</v>
      </c>
      <c r="F1652" s="221" t="s">
        <v>420</v>
      </c>
      <c r="G1652" s="219"/>
      <c r="H1652" s="222">
        <v>12.6</v>
      </c>
      <c r="I1652" s="223"/>
      <c r="J1652" s="219"/>
      <c r="K1652" s="219"/>
      <c r="L1652" s="224"/>
      <c r="M1652" s="225"/>
      <c r="N1652" s="226"/>
      <c r="O1652" s="226"/>
      <c r="P1652" s="226"/>
      <c r="Q1652" s="226"/>
      <c r="R1652" s="226"/>
      <c r="S1652" s="226"/>
      <c r="T1652" s="227"/>
      <c r="AT1652" s="228" t="s">
        <v>173</v>
      </c>
      <c r="AU1652" s="228" t="s">
        <v>82</v>
      </c>
      <c r="AV1652" s="14" t="s">
        <v>82</v>
      </c>
      <c r="AW1652" s="14" t="s">
        <v>34</v>
      </c>
      <c r="AX1652" s="14" t="s">
        <v>73</v>
      </c>
      <c r="AY1652" s="228" t="s">
        <v>163</v>
      </c>
    </row>
    <row r="1653" spans="2:51" s="14" customFormat="1" ht="11.25">
      <c r="B1653" s="218"/>
      <c r="C1653" s="219"/>
      <c r="D1653" s="209" t="s">
        <v>173</v>
      </c>
      <c r="E1653" s="220" t="s">
        <v>20</v>
      </c>
      <c r="F1653" s="221" t="s">
        <v>421</v>
      </c>
      <c r="G1653" s="219"/>
      <c r="H1653" s="222">
        <v>13.65</v>
      </c>
      <c r="I1653" s="223"/>
      <c r="J1653" s="219"/>
      <c r="K1653" s="219"/>
      <c r="L1653" s="224"/>
      <c r="M1653" s="225"/>
      <c r="N1653" s="226"/>
      <c r="O1653" s="226"/>
      <c r="P1653" s="226"/>
      <c r="Q1653" s="226"/>
      <c r="R1653" s="226"/>
      <c r="S1653" s="226"/>
      <c r="T1653" s="227"/>
      <c r="AT1653" s="228" t="s">
        <v>173</v>
      </c>
      <c r="AU1653" s="228" t="s">
        <v>82</v>
      </c>
      <c r="AV1653" s="14" t="s">
        <v>82</v>
      </c>
      <c r="AW1653" s="14" t="s">
        <v>34</v>
      </c>
      <c r="AX1653" s="14" t="s">
        <v>73</v>
      </c>
      <c r="AY1653" s="228" t="s">
        <v>163</v>
      </c>
    </row>
    <row r="1654" spans="2:51" s="14" customFormat="1" ht="11.25">
      <c r="B1654" s="218"/>
      <c r="C1654" s="219"/>
      <c r="D1654" s="209" t="s">
        <v>173</v>
      </c>
      <c r="E1654" s="220" t="s">
        <v>20</v>
      </c>
      <c r="F1654" s="221" t="s">
        <v>422</v>
      </c>
      <c r="G1654" s="219"/>
      <c r="H1654" s="222">
        <v>32.770000000000003</v>
      </c>
      <c r="I1654" s="223"/>
      <c r="J1654" s="219"/>
      <c r="K1654" s="219"/>
      <c r="L1654" s="224"/>
      <c r="M1654" s="225"/>
      <c r="N1654" s="226"/>
      <c r="O1654" s="226"/>
      <c r="P1654" s="226"/>
      <c r="Q1654" s="226"/>
      <c r="R1654" s="226"/>
      <c r="S1654" s="226"/>
      <c r="T1654" s="227"/>
      <c r="AT1654" s="228" t="s">
        <v>173</v>
      </c>
      <c r="AU1654" s="228" t="s">
        <v>82</v>
      </c>
      <c r="AV1654" s="14" t="s">
        <v>82</v>
      </c>
      <c r="AW1654" s="14" t="s">
        <v>34</v>
      </c>
      <c r="AX1654" s="14" t="s">
        <v>73</v>
      </c>
      <c r="AY1654" s="228" t="s">
        <v>163</v>
      </c>
    </row>
    <row r="1655" spans="2:51" s="14" customFormat="1" ht="11.25">
      <c r="B1655" s="218"/>
      <c r="C1655" s="219"/>
      <c r="D1655" s="209" t="s">
        <v>173</v>
      </c>
      <c r="E1655" s="220" t="s">
        <v>20</v>
      </c>
      <c r="F1655" s="221" t="s">
        <v>423</v>
      </c>
      <c r="G1655" s="219"/>
      <c r="H1655" s="222">
        <v>75.98</v>
      </c>
      <c r="I1655" s="223"/>
      <c r="J1655" s="219"/>
      <c r="K1655" s="219"/>
      <c r="L1655" s="224"/>
      <c r="M1655" s="225"/>
      <c r="N1655" s="226"/>
      <c r="O1655" s="226"/>
      <c r="P1655" s="226"/>
      <c r="Q1655" s="226"/>
      <c r="R1655" s="226"/>
      <c r="S1655" s="226"/>
      <c r="T1655" s="227"/>
      <c r="AT1655" s="228" t="s">
        <v>173</v>
      </c>
      <c r="AU1655" s="228" t="s">
        <v>82</v>
      </c>
      <c r="AV1655" s="14" t="s">
        <v>82</v>
      </c>
      <c r="AW1655" s="14" t="s">
        <v>34</v>
      </c>
      <c r="AX1655" s="14" t="s">
        <v>73</v>
      </c>
      <c r="AY1655" s="228" t="s">
        <v>163</v>
      </c>
    </row>
    <row r="1656" spans="2:51" s="13" customFormat="1" ht="11.25">
      <c r="B1656" s="207"/>
      <c r="C1656" s="208"/>
      <c r="D1656" s="209" t="s">
        <v>173</v>
      </c>
      <c r="E1656" s="210" t="s">
        <v>20</v>
      </c>
      <c r="F1656" s="211" t="s">
        <v>316</v>
      </c>
      <c r="G1656" s="208"/>
      <c r="H1656" s="210" t="s">
        <v>20</v>
      </c>
      <c r="I1656" s="212"/>
      <c r="J1656" s="208"/>
      <c r="K1656" s="208"/>
      <c r="L1656" s="213"/>
      <c r="M1656" s="214"/>
      <c r="N1656" s="215"/>
      <c r="O1656" s="215"/>
      <c r="P1656" s="215"/>
      <c r="Q1656" s="215"/>
      <c r="R1656" s="215"/>
      <c r="S1656" s="215"/>
      <c r="T1656" s="216"/>
      <c r="AT1656" s="217" t="s">
        <v>173</v>
      </c>
      <c r="AU1656" s="217" t="s">
        <v>82</v>
      </c>
      <c r="AV1656" s="13" t="s">
        <v>80</v>
      </c>
      <c r="AW1656" s="13" t="s">
        <v>34</v>
      </c>
      <c r="AX1656" s="13" t="s">
        <v>73</v>
      </c>
      <c r="AY1656" s="217" t="s">
        <v>163</v>
      </c>
    </row>
    <row r="1657" spans="2:51" s="13" customFormat="1" ht="11.25">
      <c r="B1657" s="207"/>
      <c r="C1657" s="208"/>
      <c r="D1657" s="209" t="s">
        <v>173</v>
      </c>
      <c r="E1657" s="210" t="s">
        <v>20</v>
      </c>
      <c r="F1657" s="211" t="s">
        <v>1820</v>
      </c>
      <c r="G1657" s="208"/>
      <c r="H1657" s="210" t="s">
        <v>20</v>
      </c>
      <c r="I1657" s="212"/>
      <c r="J1657" s="208"/>
      <c r="K1657" s="208"/>
      <c r="L1657" s="213"/>
      <c r="M1657" s="214"/>
      <c r="N1657" s="215"/>
      <c r="O1657" s="215"/>
      <c r="P1657" s="215"/>
      <c r="Q1657" s="215"/>
      <c r="R1657" s="215"/>
      <c r="S1657" s="215"/>
      <c r="T1657" s="216"/>
      <c r="AT1657" s="217" t="s">
        <v>173</v>
      </c>
      <c r="AU1657" s="217" t="s">
        <v>82</v>
      </c>
      <c r="AV1657" s="13" t="s">
        <v>80</v>
      </c>
      <c r="AW1657" s="13" t="s">
        <v>34</v>
      </c>
      <c r="AX1657" s="13" t="s">
        <v>73</v>
      </c>
      <c r="AY1657" s="217" t="s">
        <v>163</v>
      </c>
    </row>
    <row r="1658" spans="2:51" s="14" customFormat="1" ht="22.5">
      <c r="B1658" s="218"/>
      <c r="C1658" s="219"/>
      <c r="D1658" s="209" t="s">
        <v>173</v>
      </c>
      <c r="E1658" s="220" t="s">
        <v>20</v>
      </c>
      <c r="F1658" s="221" t="s">
        <v>1842</v>
      </c>
      <c r="G1658" s="219"/>
      <c r="H1658" s="222">
        <v>479.97699999999998</v>
      </c>
      <c r="I1658" s="223"/>
      <c r="J1658" s="219"/>
      <c r="K1658" s="219"/>
      <c r="L1658" s="224"/>
      <c r="M1658" s="225"/>
      <c r="N1658" s="226"/>
      <c r="O1658" s="226"/>
      <c r="P1658" s="226"/>
      <c r="Q1658" s="226"/>
      <c r="R1658" s="226"/>
      <c r="S1658" s="226"/>
      <c r="T1658" s="227"/>
      <c r="AT1658" s="228" t="s">
        <v>173</v>
      </c>
      <c r="AU1658" s="228" t="s">
        <v>82</v>
      </c>
      <c r="AV1658" s="14" t="s">
        <v>82</v>
      </c>
      <c r="AW1658" s="14" t="s">
        <v>34</v>
      </c>
      <c r="AX1658" s="14" t="s">
        <v>73</v>
      </c>
      <c r="AY1658" s="228" t="s">
        <v>163</v>
      </c>
    </row>
    <row r="1659" spans="2:51" s="13" customFormat="1" ht="11.25">
      <c r="B1659" s="207"/>
      <c r="C1659" s="208"/>
      <c r="D1659" s="209" t="s">
        <v>173</v>
      </c>
      <c r="E1659" s="210" t="s">
        <v>20</v>
      </c>
      <c r="F1659" s="211" t="s">
        <v>1822</v>
      </c>
      <c r="G1659" s="208"/>
      <c r="H1659" s="210" t="s">
        <v>20</v>
      </c>
      <c r="I1659" s="212"/>
      <c r="J1659" s="208"/>
      <c r="K1659" s="208"/>
      <c r="L1659" s="213"/>
      <c r="M1659" s="214"/>
      <c r="N1659" s="215"/>
      <c r="O1659" s="215"/>
      <c r="P1659" s="215"/>
      <c r="Q1659" s="215"/>
      <c r="R1659" s="215"/>
      <c r="S1659" s="215"/>
      <c r="T1659" s="216"/>
      <c r="AT1659" s="217" t="s">
        <v>173</v>
      </c>
      <c r="AU1659" s="217" t="s">
        <v>82</v>
      </c>
      <c r="AV1659" s="13" t="s">
        <v>80</v>
      </c>
      <c r="AW1659" s="13" t="s">
        <v>34</v>
      </c>
      <c r="AX1659" s="13" t="s">
        <v>73</v>
      </c>
      <c r="AY1659" s="217" t="s">
        <v>163</v>
      </c>
    </row>
    <row r="1660" spans="2:51" s="14" customFormat="1" ht="11.25">
      <c r="B1660" s="218"/>
      <c r="C1660" s="219"/>
      <c r="D1660" s="209" t="s">
        <v>173</v>
      </c>
      <c r="E1660" s="220" t="s">
        <v>20</v>
      </c>
      <c r="F1660" s="221" t="s">
        <v>1843</v>
      </c>
      <c r="G1660" s="219"/>
      <c r="H1660" s="222">
        <v>38.35</v>
      </c>
      <c r="I1660" s="223"/>
      <c r="J1660" s="219"/>
      <c r="K1660" s="219"/>
      <c r="L1660" s="224"/>
      <c r="M1660" s="225"/>
      <c r="N1660" s="226"/>
      <c r="O1660" s="226"/>
      <c r="P1660" s="226"/>
      <c r="Q1660" s="226"/>
      <c r="R1660" s="226"/>
      <c r="S1660" s="226"/>
      <c r="T1660" s="227"/>
      <c r="AT1660" s="228" t="s">
        <v>173</v>
      </c>
      <c r="AU1660" s="228" t="s">
        <v>82</v>
      </c>
      <c r="AV1660" s="14" t="s">
        <v>82</v>
      </c>
      <c r="AW1660" s="14" t="s">
        <v>34</v>
      </c>
      <c r="AX1660" s="14" t="s">
        <v>73</v>
      </c>
      <c r="AY1660" s="228" t="s">
        <v>163</v>
      </c>
    </row>
    <row r="1661" spans="2:51" s="14" customFormat="1" ht="11.25">
      <c r="B1661" s="218"/>
      <c r="C1661" s="219"/>
      <c r="D1661" s="209" t="s">
        <v>173</v>
      </c>
      <c r="E1661" s="220" t="s">
        <v>20</v>
      </c>
      <c r="F1661" s="221" t="s">
        <v>1844</v>
      </c>
      <c r="G1661" s="219"/>
      <c r="H1661" s="222">
        <v>54.988</v>
      </c>
      <c r="I1661" s="223"/>
      <c r="J1661" s="219"/>
      <c r="K1661" s="219"/>
      <c r="L1661" s="224"/>
      <c r="M1661" s="225"/>
      <c r="N1661" s="226"/>
      <c r="O1661" s="226"/>
      <c r="P1661" s="226"/>
      <c r="Q1661" s="226"/>
      <c r="R1661" s="226"/>
      <c r="S1661" s="226"/>
      <c r="T1661" s="227"/>
      <c r="AT1661" s="228" t="s">
        <v>173</v>
      </c>
      <c r="AU1661" s="228" t="s">
        <v>82</v>
      </c>
      <c r="AV1661" s="14" t="s">
        <v>82</v>
      </c>
      <c r="AW1661" s="14" t="s">
        <v>34</v>
      </c>
      <c r="AX1661" s="14" t="s">
        <v>73</v>
      </c>
      <c r="AY1661" s="228" t="s">
        <v>163</v>
      </c>
    </row>
    <row r="1662" spans="2:51" s="14" customFormat="1" ht="11.25">
      <c r="B1662" s="218"/>
      <c r="C1662" s="219"/>
      <c r="D1662" s="209" t="s">
        <v>173</v>
      </c>
      <c r="E1662" s="220" t="s">
        <v>20</v>
      </c>
      <c r="F1662" s="221" t="s">
        <v>1845</v>
      </c>
      <c r="G1662" s="219"/>
      <c r="H1662" s="222">
        <v>29.9</v>
      </c>
      <c r="I1662" s="223"/>
      <c r="J1662" s="219"/>
      <c r="K1662" s="219"/>
      <c r="L1662" s="224"/>
      <c r="M1662" s="225"/>
      <c r="N1662" s="226"/>
      <c r="O1662" s="226"/>
      <c r="P1662" s="226"/>
      <c r="Q1662" s="226"/>
      <c r="R1662" s="226"/>
      <c r="S1662" s="226"/>
      <c r="T1662" s="227"/>
      <c r="AT1662" s="228" t="s">
        <v>173</v>
      </c>
      <c r="AU1662" s="228" t="s">
        <v>82</v>
      </c>
      <c r="AV1662" s="14" t="s">
        <v>82</v>
      </c>
      <c r="AW1662" s="14" t="s">
        <v>34</v>
      </c>
      <c r="AX1662" s="14" t="s">
        <v>73</v>
      </c>
      <c r="AY1662" s="228" t="s">
        <v>163</v>
      </c>
    </row>
    <row r="1663" spans="2:51" s="14" customFormat="1" ht="11.25">
      <c r="B1663" s="218"/>
      <c r="C1663" s="219"/>
      <c r="D1663" s="209" t="s">
        <v>173</v>
      </c>
      <c r="E1663" s="220" t="s">
        <v>20</v>
      </c>
      <c r="F1663" s="221" t="s">
        <v>1846</v>
      </c>
      <c r="G1663" s="219"/>
      <c r="H1663" s="222">
        <v>146.28</v>
      </c>
      <c r="I1663" s="223"/>
      <c r="J1663" s="219"/>
      <c r="K1663" s="219"/>
      <c r="L1663" s="224"/>
      <c r="M1663" s="225"/>
      <c r="N1663" s="226"/>
      <c r="O1663" s="226"/>
      <c r="P1663" s="226"/>
      <c r="Q1663" s="226"/>
      <c r="R1663" s="226"/>
      <c r="S1663" s="226"/>
      <c r="T1663" s="227"/>
      <c r="AT1663" s="228" t="s">
        <v>173</v>
      </c>
      <c r="AU1663" s="228" t="s">
        <v>82</v>
      </c>
      <c r="AV1663" s="14" t="s">
        <v>82</v>
      </c>
      <c r="AW1663" s="14" t="s">
        <v>34</v>
      </c>
      <c r="AX1663" s="14" t="s">
        <v>73</v>
      </c>
      <c r="AY1663" s="228" t="s">
        <v>163</v>
      </c>
    </row>
    <row r="1664" spans="2:51" s="14" customFormat="1" ht="11.25">
      <c r="B1664" s="218"/>
      <c r="C1664" s="219"/>
      <c r="D1664" s="209" t="s">
        <v>173</v>
      </c>
      <c r="E1664" s="220" t="s">
        <v>20</v>
      </c>
      <c r="F1664" s="221" t="s">
        <v>1847</v>
      </c>
      <c r="G1664" s="219"/>
      <c r="H1664" s="222">
        <v>102.58</v>
      </c>
      <c r="I1664" s="223"/>
      <c r="J1664" s="219"/>
      <c r="K1664" s="219"/>
      <c r="L1664" s="224"/>
      <c r="M1664" s="225"/>
      <c r="N1664" s="226"/>
      <c r="O1664" s="226"/>
      <c r="P1664" s="226"/>
      <c r="Q1664" s="226"/>
      <c r="R1664" s="226"/>
      <c r="S1664" s="226"/>
      <c r="T1664" s="227"/>
      <c r="AT1664" s="228" t="s">
        <v>173</v>
      </c>
      <c r="AU1664" s="228" t="s">
        <v>82</v>
      </c>
      <c r="AV1664" s="14" t="s">
        <v>82</v>
      </c>
      <c r="AW1664" s="14" t="s">
        <v>34</v>
      </c>
      <c r="AX1664" s="14" t="s">
        <v>73</v>
      </c>
      <c r="AY1664" s="228" t="s">
        <v>163</v>
      </c>
    </row>
    <row r="1665" spans="2:51" s="14" customFormat="1" ht="11.25">
      <c r="B1665" s="218"/>
      <c r="C1665" s="219"/>
      <c r="D1665" s="209" t="s">
        <v>173</v>
      </c>
      <c r="E1665" s="220" t="s">
        <v>20</v>
      </c>
      <c r="F1665" s="221" t="s">
        <v>1848</v>
      </c>
      <c r="G1665" s="219"/>
      <c r="H1665" s="222">
        <v>48</v>
      </c>
      <c r="I1665" s="223"/>
      <c r="J1665" s="219"/>
      <c r="K1665" s="219"/>
      <c r="L1665" s="224"/>
      <c r="M1665" s="225"/>
      <c r="N1665" s="226"/>
      <c r="O1665" s="226"/>
      <c r="P1665" s="226"/>
      <c r="Q1665" s="226"/>
      <c r="R1665" s="226"/>
      <c r="S1665" s="226"/>
      <c r="T1665" s="227"/>
      <c r="AT1665" s="228" t="s">
        <v>173</v>
      </c>
      <c r="AU1665" s="228" t="s">
        <v>82</v>
      </c>
      <c r="AV1665" s="14" t="s">
        <v>82</v>
      </c>
      <c r="AW1665" s="14" t="s">
        <v>34</v>
      </c>
      <c r="AX1665" s="14" t="s">
        <v>73</v>
      </c>
      <c r="AY1665" s="228" t="s">
        <v>163</v>
      </c>
    </row>
    <row r="1666" spans="2:51" s="14" customFormat="1" ht="11.25">
      <c r="B1666" s="218"/>
      <c r="C1666" s="219"/>
      <c r="D1666" s="209" t="s">
        <v>173</v>
      </c>
      <c r="E1666" s="220" t="s">
        <v>20</v>
      </c>
      <c r="F1666" s="221" t="s">
        <v>1849</v>
      </c>
      <c r="G1666" s="219"/>
      <c r="H1666" s="222">
        <v>33.908000000000001</v>
      </c>
      <c r="I1666" s="223"/>
      <c r="J1666" s="219"/>
      <c r="K1666" s="219"/>
      <c r="L1666" s="224"/>
      <c r="M1666" s="225"/>
      <c r="N1666" s="226"/>
      <c r="O1666" s="226"/>
      <c r="P1666" s="226"/>
      <c r="Q1666" s="226"/>
      <c r="R1666" s="226"/>
      <c r="S1666" s="226"/>
      <c r="T1666" s="227"/>
      <c r="AT1666" s="228" t="s">
        <v>173</v>
      </c>
      <c r="AU1666" s="228" t="s">
        <v>82</v>
      </c>
      <c r="AV1666" s="14" t="s">
        <v>82</v>
      </c>
      <c r="AW1666" s="14" t="s">
        <v>34</v>
      </c>
      <c r="AX1666" s="14" t="s">
        <v>73</v>
      </c>
      <c r="AY1666" s="228" t="s">
        <v>163</v>
      </c>
    </row>
    <row r="1667" spans="2:51" s="14" customFormat="1" ht="11.25">
      <c r="B1667" s="218"/>
      <c r="C1667" s="219"/>
      <c r="D1667" s="209" t="s">
        <v>173</v>
      </c>
      <c r="E1667" s="220" t="s">
        <v>20</v>
      </c>
      <c r="F1667" s="221" t="s">
        <v>1850</v>
      </c>
      <c r="G1667" s="219"/>
      <c r="H1667" s="222">
        <v>33.35</v>
      </c>
      <c r="I1667" s="223"/>
      <c r="J1667" s="219"/>
      <c r="K1667" s="219"/>
      <c r="L1667" s="224"/>
      <c r="M1667" s="225"/>
      <c r="N1667" s="226"/>
      <c r="O1667" s="226"/>
      <c r="P1667" s="226"/>
      <c r="Q1667" s="226"/>
      <c r="R1667" s="226"/>
      <c r="S1667" s="226"/>
      <c r="T1667" s="227"/>
      <c r="AT1667" s="228" t="s">
        <v>173</v>
      </c>
      <c r="AU1667" s="228" t="s">
        <v>82</v>
      </c>
      <c r="AV1667" s="14" t="s">
        <v>82</v>
      </c>
      <c r="AW1667" s="14" t="s">
        <v>34</v>
      </c>
      <c r="AX1667" s="14" t="s">
        <v>73</v>
      </c>
      <c r="AY1667" s="228" t="s">
        <v>163</v>
      </c>
    </row>
    <row r="1668" spans="2:51" s="14" customFormat="1" ht="11.25">
      <c r="B1668" s="218"/>
      <c r="C1668" s="219"/>
      <c r="D1668" s="209" t="s">
        <v>173</v>
      </c>
      <c r="E1668" s="220" t="s">
        <v>20</v>
      </c>
      <c r="F1668" s="221" t="s">
        <v>1851</v>
      </c>
      <c r="G1668" s="219"/>
      <c r="H1668" s="222">
        <v>183.28</v>
      </c>
      <c r="I1668" s="223"/>
      <c r="J1668" s="219"/>
      <c r="K1668" s="219"/>
      <c r="L1668" s="224"/>
      <c r="M1668" s="225"/>
      <c r="N1668" s="226"/>
      <c r="O1668" s="226"/>
      <c r="P1668" s="226"/>
      <c r="Q1668" s="226"/>
      <c r="R1668" s="226"/>
      <c r="S1668" s="226"/>
      <c r="T1668" s="227"/>
      <c r="AT1668" s="228" t="s">
        <v>173</v>
      </c>
      <c r="AU1668" s="228" t="s">
        <v>82</v>
      </c>
      <c r="AV1668" s="14" t="s">
        <v>82</v>
      </c>
      <c r="AW1668" s="14" t="s">
        <v>34</v>
      </c>
      <c r="AX1668" s="14" t="s">
        <v>73</v>
      </c>
      <c r="AY1668" s="228" t="s">
        <v>163</v>
      </c>
    </row>
    <row r="1669" spans="2:51" s="14" customFormat="1" ht="11.25">
      <c r="B1669" s="218"/>
      <c r="C1669" s="219"/>
      <c r="D1669" s="209" t="s">
        <v>173</v>
      </c>
      <c r="E1669" s="220" t="s">
        <v>20</v>
      </c>
      <c r="F1669" s="221" t="s">
        <v>1852</v>
      </c>
      <c r="G1669" s="219"/>
      <c r="H1669" s="222">
        <v>56.335999999999999</v>
      </c>
      <c r="I1669" s="223"/>
      <c r="J1669" s="219"/>
      <c r="K1669" s="219"/>
      <c r="L1669" s="224"/>
      <c r="M1669" s="225"/>
      <c r="N1669" s="226"/>
      <c r="O1669" s="226"/>
      <c r="P1669" s="226"/>
      <c r="Q1669" s="226"/>
      <c r="R1669" s="226"/>
      <c r="S1669" s="226"/>
      <c r="T1669" s="227"/>
      <c r="AT1669" s="228" t="s">
        <v>173</v>
      </c>
      <c r="AU1669" s="228" t="s">
        <v>82</v>
      </c>
      <c r="AV1669" s="14" t="s">
        <v>82</v>
      </c>
      <c r="AW1669" s="14" t="s">
        <v>34</v>
      </c>
      <c r="AX1669" s="14" t="s">
        <v>73</v>
      </c>
      <c r="AY1669" s="228" t="s">
        <v>163</v>
      </c>
    </row>
    <row r="1670" spans="2:51" s="14" customFormat="1" ht="11.25">
      <c r="B1670" s="218"/>
      <c r="C1670" s="219"/>
      <c r="D1670" s="209" t="s">
        <v>173</v>
      </c>
      <c r="E1670" s="220" t="s">
        <v>20</v>
      </c>
      <c r="F1670" s="221" t="s">
        <v>1853</v>
      </c>
      <c r="G1670" s="219"/>
      <c r="H1670" s="222">
        <v>35.1</v>
      </c>
      <c r="I1670" s="223"/>
      <c r="J1670" s="219"/>
      <c r="K1670" s="219"/>
      <c r="L1670" s="224"/>
      <c r="M1670" s="225"/>
      <c r="N1670" s="226"/>
      <c r="O1670" s="226"/>
      <c r="P1670" s="226"/>
      <c r="Q1670" s="226"/>
      <c r="R1670" s="226"/>
      <c r="S1670" s="226"/>
      <c r="T1670" s="227"/>
      <c r="AT1670" s="228" t="s">
        <v>173</v>
      </c>
      <c r="AU1670" s="228" t="s">
        <v>82</v>
      </c>
      <c r="AV1670" s="14" t="s">
        <v>82</v>
      </c>
      <c r="AW1670" s="14" t="s">
        <v>34</v>
      </c>
      <c r="AX1670" s="14" t="s">
        <v>73</v>
      </c>
      <c r="AY1670" s="228" t="s">
        <v>163</v>
      </c>
    </row>
    <row r="1671" spans="2:51" s="14" customFormat="1" ht="11.25">
      <c r="B1671" s="218"/>
      <c r="C1671" s="219"/>
      <c r="D1671" s="209" t="s">
        <v>173</v>
      </c>
      <c r="E1671" s="220" t="s">
        <v>20</v>
      </c>
      <c r="F1671" s="221" t="s">
        <v>1854</v>
      </c>
      <c r="G1671" s="219"/>
      <c r="H1671" s="222">
        <v>169.74</v>
      </c>
      <c r="I1671" s="223"/>
      <c r="J1671" s="219"/>
      <c r="K1671" s="219"/>
      <c r="L1671" s="224"/>
      <c r="M1671" s="225"/>
      <c r="N1671" s="226"/>
      <c r="O1671" s="226"/>
      <c r="P1671" s="226"/>
      <c r="Q1671" s="226"/>
      <c r="R1671" s="226"/>
      <c r="S1671" s="226"/>
      <c r="T1671" s="227"/>
      <c r="AT1671" s="228" t="s">
        <v>173</v>
      </c>
      <c r="AU1671" s="228" t="s">
        <v>82</v>
      </c>
      <c r="AV1671" s="14" t="s">
        <v>82</v>
      </c>
      <c r="AW1671" s="14" t="s">
        <v>34</v>
      </c>
      <c r="AX1671" s="14" t="s">
        <v>73</v>
      </c>
      <c r="AY1671" s="228" t="s">
        <v>163</v>
      </c>
    </row>
    <row r="1672" spans="2:51" s="14" customFormat="1" ht="11.25">
      <c r="B1672" s="218"/>
      <c r="C1672" s="219"/>
      <c r="D1672" s="209" t="s">
        <v>173</v>
      </c>
      <c r="E1672" s="220" t="s">
        <v>20</v>
      </c>
      <c r="F1672" s="221" t="s">
        <v>1855</v>
      </c>
      <c r="G1672" s="219"/>
      <c r="H1672" s="222">
        <v>194.35</v>
      </c>
      <c r="I1672" s="223"/>
      <c r="J1672" s="219"/>
      <c r="K1672" s="219"/>
      <c r="L1672" s="224"/>
      <c r="M1672" s="225"/>
      <c r="N1672" s="226"/>
      <c r="O1672" s="226"/>
      <c r="P1672" s="226"/>
      <c r="Q1672" s="226"/>
      <c r="R1672" s="226"/>
      <c r="S1672" s="226"/>
      <c r="T1672" s="227"/>
      <c r="AT1672" s="228" t="s">
        <v>173</v>
      </c>
      <c r="AU1672" s="228" t="s">
        <v>82</v>
      </c>
      <c r="AV1672" s="14" t="s">
        <v>82</v>
      </c>
      <c r="AW1672" s="14" t="s">
        <v>34</v>
      </c>
      <c r="AX1672" s="14" t="s">
        <v>73</v>
      </c>
      <c r="AY1672" s="228" t="s">
        <v>163</v>
      </c>
    </row>
    <row r="1673" spans="2:51" s="14" customFormat="1" ht="11.25">
      <c r="B1673" s="218"/>
      <c r="C1673" s="219"/>
      <c r="D1673" s="209" t="s">
        <v>173</v>
      </c>
      <c r="E1673" s="220" t="s">
        <v>20</v>
      </c>
      <c r="F1673" s="221" t="s">
        <v>1847</v>
      </c>
      <c r="G1673" s="219"/>
      <c r="H1673" s="222">
        <v>102.58</v>
      </c>
      <c r="I1673" s="223"/>
      <c r="J1673" s="219"/>
      <c r="K1673" s="219"/>
      <c r="L1673" s="224"/>
      <c r="M1673" s="225"/>
      <c r="N1673" s="226"/>
      <c r="O1673" s="226"/>
      <c r="P1673" s="226"/>
      <c r="Q1673" s="226"/>
      <c r="R1673" s="226"/>
      <c r="S1673" s="226"/>
      <c r="T1673" s="227"/>
      <c r="AT1673" s="228" t="s">
        <v>173</v>
      </c>
      <c r="AU1673" s="228" t="s">
        <v>82</v>
      </c>
      <c r="AV1673" s="14" t="s">
        <v>82</v>
      </c>
      <c r="AW1673" s="14" t="s">
        <v>34</v>
      </c>
      <c r="AX1673" s="14" t="s">
        <v>73</v>
      </c>
      <c r="AY1673" s="228" t="s">
        <v>163</v>
      </c>
    </row>
    <row r="1674" spans="2:51" s="14" customFormat="1" ht="11.25">
      <c r="B1674" s="218"/>
      <c r="C1674" s="219"/>
      <c r="D1674" s="209" t="s">
        <v>173</v>
      </c>
      <c r="E1674" s="220" t="s">
        <v>20</v>
      </c>
      <c r="F1674" s="221" t="s">
        <v>1845</v>
      </c>
      <c r="G1674" s="219"/>
      <c r="H1674" s="222">
        <v>29.9</v>
      </c>
      <c r="I1674" s="223"/>
      <c r="J1674" s="219"/>
      <c r="K1674" s="219"/>
      <c r="L1674" s="224"/>
      <c r="M1674" s="225"/>
      <c r="N1674" s="226"/>
      <c r="O1674" s="226"/>
      <c r="P1674" s="226"/>
      <c r="Q1674" s="226"/>
      <c r="R1674" s="226"/>
      <c r="S1674" s="226"/>
      <c r="T1674" s="227"/>
      <c r="AT1674" s="228" t="s">
        <v>173</v>
      </c>
      <c r="AU1674" s="228" t="s">
        <v>82</v>
      </c>
      <c r="AV1674" s="14" t="s">
        <v>82</v>
      </c>
      <c r="AW1674" s="14" t="s">
        <v>34</v>
      </c>
      <c r="AX1674" s="14" t="s">
        <v>73</v>
      </c>
      <c r="AY1674" s="228" t="s">
        <v>163</v>
      </c>
    </row>
    <row r="1675" spans="2:51" s="14" customFormat="1" ht="11.25">
      <c r="B1675" s="218"/>
      <c r="C1675" s="219"/>
      <c r="D1675" s="209" t="s">
        <v>173</v>
      </c>
      <c r="E1675" s="220" t="s">
        <v>20</v>
      </c>
      <c r="F1675" s="221" t="s">
        <v>1856</v>
      </c>
      <c r="G1675" s="219"/>
      <c r="H1675" s="222">
        <v>57.77</v>
      </c>
      <c r="I1675" s="223"/>
      <c r="J1675" s="219"/>
      <c r="K1675" s="219"/>
      <c r="L1675" s="224"/>
      <c r="M1675" s="225"/>
      <c r="N1675" s="226"/>
      <c r="O1675" s="226"/>
      <c r="P1675" s="226"/>
      <c r="Q1675" s="226"/>
      <c r="R1675" s="226"/>
      <c r="S1675" s="226"/>
      <c r="T1675" s="227"/>
      <c r="AT1675" s="228" t="s">
        <v>173</v>
      </c>
      <c r="AU1675" s="228" t="s">
        <v>82</v>
      </c>
      <c r="AV1675" s="14" t="s">
        <v>82</v>
      </c>
      <c r="AW1675" s="14" t="s">
        <v>34</v>
      </c>
      <c r="AX1675" s="14" t="s">
        <v>73</v>
      </c>
      <c r="AY1675" s="228" t="s">
        <v>163</v>
      </c>
    </row>
    <row r="1676" spans="2:51" s="13" customFormat="1" ht="11.25">
      <c r="B1676" s="207"/>
      <c r="C1676" s="208"/>
      <c r="D1676" s="209" t="s">
        <v>173</v>
      </c>
      <c r="E1676" s="210" t="s">
        <v>20</v>
      </c>
      <c r="F1676" s="211" t="s">
        <v>176</v>
      </c>
      <c r="G1676" s="208"/>
      <c r="H1676" s="210" t="s">
        <v>20</v>
      </c>
      <c r="I1676" s="212"/>
      <c r="J1676" s="208"/>
      <c r="K1676" s="208"/>
      <c r="L1676" s="213"/>
      <c r="M1676" s="214"/>
      <c r="N1676" s="215"/>
      <c r="O1676" s="215"/>
      <c r="P1676" s="215"/>
      <c r="Q1676" s="215"/>
      <c r="R1676" s="215"/>
      <c r="S1676" s="215"/>
      <c r="T1676" s="216"/>
      <c r="AT1676" s="217" t="s">
        <v>173</v>
      </c>
      <c r="AU1676" s="217" t="s">
        <v>82</v>
      </c>
      <c r="AV1676" s="13" t="s">
        <v>80</v>
      </c>
      <c r="AW1676" s="13" t="s">
        <v>34</v>
      </c>
      <c r="AX1676" s="13" t="s">
        <v>73</v>
      </c>
      <c r="AY1676" s="217" t="s">
        <v>163</v>
      </c>
    </row>
    <row r="1677" spans="2:51" s="13" customFormat="1" ht="11.25">
      <c r="B1677" s="207"/>
      <c r="C1677" s="208"/>
      <c r="D1677" s="209" t="s">
        <v>173</v>
      </c>
      <c r="E1677" s="210" t="s">
        <v>20</v>
      </c>
      <c r="F1677" s="211" t="s">
        <v>1820</v>
      </c>
      <c r="G1677" s="208"/>
      <c r="H1677" s="210" t="s">
        <v>20</v>
      </c>
      <c r="I1677" s="212"/>
      <c r="J1677" s="208"/>
      <c r="K1677" s="208"/>
      <c r="L1677" s="213"/>
      <c r="M1677" s="214"/>
      <c r="N1677" s="215"/>
      <c r="O1677" s="215"/>
      <c r="P1677" s="215"/>
      <c r="Q1677" s="215"/>
      <c r="R1677" s="215"/>
      <c r="S1677" s="215"/>
      <c r="T1677" s="216"/>
      <c r="AT1677" s="217" t="s">
        <v>173</v>
      </c>
      <c r="AU1677" s="217" t="s">
        <v>82</v>
      </c>
      <c r="AV1677" s="13" t="s">
        <v>80</v>
      </c>
      <c r="AW1677" s="13" t="s">
        <v>34</v>
      </c>
      <c r="AX1677" s="13" t="s">
        <v>73</v>
      </c>
      <c r="AY1677" s="217" t="s">
        <v>163</v>
      </c>
    </row>
    <row r="1678" spans="2:51" s="14" customFormat="1" ht="11.25">
      <c r="B1678" s="218"/>
      <c r="C1678" s="219"/>
      <c r="D1678" s="209" t="s">
        <v>173</v>
      </c>
      <c r="E1678" s="220" t="s">
        <v>20</v>
      </c>
      <c r="F1678" s="221" t="s">
        <v>1857</v>
      </c>
      <c r="G1678" s="219"/>
      <c r="H1678" s="222">
        <v>37</v>
      </c>
      <c r="I1678" s="223"/>
      <c r="J1678" s="219"/>
      <c r="K1678" s="219"/>
      <c r="L1678" s="224"/>
      <c r="M1678" s="225"/>
      <c r="N1678" s="226"/>
      <c r="O1678" s="226"/>
      <c r="P1678" s="226"/>
      <c r="Q1678" s="226"/>
      <c r="R1678" s="226"/>
      <c r="S1678" s="226"/>
      <c r="T1678" s="227"/>
      <c r="AT1678" s="228" t="s">
        <v>173</v>
      </c>
      <c r="AU1678" s="228" t="s">
        <v>82</v>
      </c>
      <c r="AV1678" s="14" t="s">
        <v>82</v>
      </c>
      <c r="AW1678" s="14" t="s">
        <v>34</v>
      </c>
      <c r="AX1678" s="14" t="s">
        <v>73</v>
      </c>
      <c r="AY1678" s="228" t="s">
        <v>163</v>
      </c>
    </row>
    <row r="1679" spans="2:51" s="13" customFormat="1" ht="11.25">
      <c r="B1679" s="207"/>
      <c r="C1679" s="208"/>
      <c r="D1679" s="209" t="s">
        <v>173</v>
      </c>
      <c r="E1679" s="210" t="s">
        <v>20</v>
      </c>
      <c r="F1679" s="211" t="s">
        <v>1822</v>
      </c>
      <c r="G1679" s="208"/>
      <c r="H1679" s="210" t="s">
        <v>20</v>
      </c>
      <c r="I1679" s="212"/>
      <c r="J1679" s="208"/>
      <c r="K1679" s="208"/>
      <c r="L1679" s="213"/>
      <c r="M1679" s="214"/>
      <c r="N1679" s="215"/>
      <c r="O1679" s="215"/>
      <c r="P1679" s="215"/>
      <c r="Q1679" s="215"/>
      <c r="R1679" s="215"/>
      <c r="S1679" s="215"/>
      <c r="T1679" s="216"/>
      <c r="AT1679" s="217" t="s">
        <v>173</v>
      </c>
      <c r="AU1679" s="217" t="s">
        <v>82</v>
      </c>
      <c r="AV1679" s="13" t="s">
        <v>80</v>
      </c>
      <c r="AW1679" s="13" t="s">
        <v>34</v>
      </c>
      <c r="AX1679" s="13" t="s">
        <v>73</v>
      </c>
      <c r="AY1679" s="217" t="s">
        <v>163</v>
      </c>
    </row>
    <row r="1680" spans="2:51" s="14" customFormat="1" ht="11.25">
      <c r="B1680" s="218"/>
      <c r="C1680" s="219"/>
      <c r="D1680" s="209" t="s">
        <v>173</v>
      </c>
      <c r="E1680" s="220" t="s">
        <v>20</v>
      </c>
      <c r="F1680" s="221" t="s">
        <v>1858</v>
      </c>
      <c r="G1680" s="219"/>
      <c r="H1680" s="222">
        <v>187.8</v>
      </c>
      <c r="I1680" s="223"/>
      <c r="J1680" s="219"/>
      <c r="K1680" s="219"/>
      <c r="L1680" s="224"/>
      <c r="M1680" s="225"/>
      <c r="N1680" s="226"/>
      <c r="O1680" s="226"/>
      <c r="P1680" s="226"/>
      <c r="Q1680" s="226"/>
      <c r="R1680" s="226"/>
      <c r="S1680" s="226"/>
      <c r="T1680" s="227"/>
      <c r="AT1680" s="228" t="s">
        <v>173</v>
      </c>
      <c r="AU1680" s="228" t="s">
        <v>82</v>
      </c>
      <c r="AV1680" s="14" t="s">
        <v>82</v>
      </c>
      <c r="AW1680" s="14" t="s">
        <v>34</v>
      </c>
      <c r="AX1680" s="14" t="s">
        <v>73</v>
      </c>
      <c r="AY1680" s="228" t="s">
        <v>163</v>
      </c>
    </row>
    <row r="1681" spans="1:65" s="16" customFormat="1" ht="11.25">
      <c r="B1681" s="253"/>
      <c r="C1681" s="254"/>
      <c r="D1681" s="209" t="s">
        <v>173</v>
      </c>
      <c r="E1681" s="255" t="s">
        <v>20</v>
      </c>
      <c r="F1681" s="256" t="s">
        <v>407</v>
      </c>
      <c r="G1681" s="254"/>
      <c r="H1681" s="257">
        <v>5232.5290000000005</v>
      </c>
      <c r="I1681" s="258"/>
      <c r="J1681" s="254"/>
      <c r="K1681" s="254"/>
      <c r="L1681" s="259"/>
      <c r="M1681" s="260"/>
      <c r="N1681" s="261"/>
      <c r="O1681" s="261"/>
      <c r="P1681" s="261"/>
      <c r="Q1681" s="261"/>
      <c r="R1681" s="261"/>
      <c r="S1681" s="261"/>
      <c r="T1681" s="262"/>
      <c r="AT1681" s="263" t="s">
        <v>173</v>
      </c>
      <c r="AU1681" s="263" t="s">
        <v>82</v>
      </c>
      <c r="AV1681" s="16" t="s">
        <v>164</v>
      </c>
      <c r="AW1681" s="16" t="s">
        <v>34</v>
      </c>
      <c r="AX1681" s="16" t="s">
        <v>73</v>
      </c>
      <c r="AY1681" s="263" t="s">
        <v>163</v>
      </c>
    </row>
    <row r="1682" spans="1:65" s="14" customFormat="1" ht="11.25">
      <c r="B1682" s="218"/>
      <c r="C1682" s="219"/>
      <c r="D1682" s="209" t="s">
        <v>173</v>
      </c>
      <c r="E1682" s="220" t="s">
        <v>20</v>
      </c>
      <c r="F1682" s="221" t="s">
        <v>1859</v>
      </c>
      <c r="G1682" s="219"/>
      <c r="H1682" s="222">
        <v>-1442.8620000000001</v>
      </c>
      <c r="I1682" s="223"/>
      <c r="J1682" s="219"/>
      <c r="K1682" s="219"/>
      <c r="L1682" s="224"/>
      <c r="M1682" s="225"/>
      <c r="N1682" s="226"/>
      <c r="O1682" s="226"/>
      <c r="P1682" s="226"/>
      <c r="Q1682" s="226"/>
      <c r="R1682" s="226"/>
      <c r="S1682" s="226"/>
      <c r="T1682" s="227"/>
      <c r="AT1682" s="228" t="s">
        <v>173</v>
      </c>
      <c r="AU1682" s="228" t="s">
        <v>82</v>
      </c>
      <c r="AV1682" s="14" t="s">
        <v>82</v>
      </c>
      <c r="AW1682" s="14" t="s">
        <v>34</v>
      </c>
      <c r="AX1682" s="14" t="s">
        <v>73</v>
      </c>
      <c r="AY1682" s="228" t="s">
        <v>163</v>
      </c>
    </row>
    <row r="1683" spans="1:65" s="15" customFormat="1" ht="11.25">
      <c r="B1683" s="229"/>
      <c r="C1683" s="230"/>
      <c r="D1683" s="209" t="s">
        <v>173</v>
      </c>
      <c r="E1683" s="231" t="s">
        <v>20</v>
      </c>
      <c r="F1683" s="232" t="s">
        <v>178</v>
      </c>
      <c r="G1683" s="230"/>
      <c r="H1683" s="233">
        <v>3789.6670000000004</v>
      </c>
      <c r="I1683" s="234"/>
      <c r="J1683" s="230"/>
      <c r="K1683" s="230"/>
      <c r="L1683" s="235"/>
      <c r="M1683" s="236"/>
      <c r="N1683" s="237"/>
      <c r="O1683" s="237"/>
      <c r="P1683" s="237"/>
      <c r="Q1683" s="237"/>
      <c r="R1683" s="237"/>
      <c r="S1683" s="237"/>
      <c r="T1683" s="238"/>
      <c r="AT1683" s="239" t="s">
        <v>173</v>
      </c>
      <c r="AU1683" s="239" t="s">
        <v>82</v>
      </c>
      <c r="AV1683" s="15" t="s">
        <v>171</v>
      </c>
      <c r="AW1683" s="15" t="s">
        <v>34</v>
      </c>
      <c r="AX1683" s="15" t="s">
        <v>80</v>
      </c>
      <c r="AY1683" s="239" t="s">
        <v>163</v>
      </c>
    </row>
    <row r="1684" spans="1:65" s="2" customFormat="1" ht="14.45" customHeight="1">
      <c r="A1684" s="36"/>
      <c r="B1684" s="37"/>
      <c r="C1684" s="194" t="s">
        <v>1881</v>
      </c>
      <c r="D1684" s="194" t="s">
        <v>166</v>
      </c>
      <c r="E1684" s="195" t="s">
        <v>1882</v>
      </c>
      <c r="F1684" s="196" t="s">
        <v>1883</v>
      </c>
      <c r="G1684" s="197" t="s">
        <v>185</v>
      </c>
      <c r="H1684" s="198">
        <v>1605.06</v>
      </c>
      <c r="I1684" s="199"/>
      <c r="J1684" s="200">
        <f>ROUND(I1684*H1684,2)</f>
        <v>0</v>
      </c>
      <c r="K1684" s="196" t="s">
        <v>170</v>
      </c>
      <c r="L1684" s="41"/>
      <c r="M1684" s="201" t="s">
        <v>20</v>
      </c>
      <c r="N1684" s="202" t="s">
        <v>44</v>
      </c>
      <c r="O1684" s="66"/>
      <c r="P1684" s="203">
        <f>O1684*H1684</f>
        <v>0</v>
      </c>
      <c r="Q1684" s="203">
        <v>2.0000000000000001E-4</v>
      </c>
      <c r="R1684" s="203">
        <f>Q1684*H1684</f>
        <v>0.32101200000000002</v>
      </c>
      <c r="S1684" s="203">
        <v>0</v>
      </c>
      <c r="T1684" s="204">
        <f>S1684*H1684</f>
        <v>0</v>
      </c>
      <c r="U1684" s="36"/>
      <c r="V1684" s="36"/>
      <c r="W1684" s="36"/>
      <c r="X1684" s="36"/>
      <c r="Y1684" s="36"/>
      <c r="Z1684" s="36"/>
      <c r="AA1684" s="36"/>
      <c r="AB1684" s="36"/>
      <c r="AC1684" s="36"/>
      <c r="AD1684" s="36"/>
      <c r="AE1684" s="36"/>
      <c r="AR1684" s="205" t="s">
        <v>275</v>
      </c>
      <c r="AT1684" s="205" t="s">
        <v>166</v>
      </c>
      <c r="AU1684" s="205" t="s">
        <v>82</v>
      </c>
      <c r="AY1684" s="19" t="s">
        <v>163</v>
      </c>
      <c r="BE1684" s="206">
        <f>IF(N1684="základní",J1684,0)</f>
        <v>0</v>
      </c>
      <c r="BF1684" s="206">
        <f>IF(N1684="snížená",J1684,0)</f>
        <v>0</v>
      </c>
      <c r="BG1684" s="206">
        <f>IF(N1684="zákl. přenesená",J1684,0)</f>
        <v>0</v>
      </c>
      <c r="BH1684" s="206">
        <f>IF(N1684="sníž. přenesená",J1684,0)</f>
        <v>0</v>
      </c>
      <c r="BI1684" s="206">
        <f>IF(N1684="nulová",J1684,0)</f>
        <v>0</v>
      </c>
      <c r="BJ1684" s="19" t="s">
        <v>80</v>
      </c>
      <c r="BK1684" s="206">
        <f>ROUND(I1684*H1684,2)</f>
        <v>0</v>
      </c>
      <c r="BL1684" s="19" t="s">
        <v>275</v>
      </c>
      <c r="BM1684" s="205" t="s">
        <v>1884</v>
      </c>
    </row>
    <row r="1685" spans="1:65" s="13" customFormat="1" ht="11.25">
      <c r="B1685" s="207"/>
      <c r="C1685" s="208"/>
      <c r="D1685" s="209" t="s">
        <v>173</v>
      </c>
      <c r="E1685" s="210" t="s">
        <v>20</v>
      </c>
      <c r="F1685" s="211" t="s">
        <v>311</v>
      </c>
      <c r="G1685" s="208"/>
      <c r="H1685" s="210" t="s">
        <v>20</v>
      </c>
      <c r="I1685" s="212"/>
      <c r="J1685" s="208"/>
      <c r="K1685" s="208"/>
      <c r="L1685" s="213"/>
      <c r="M1685" s="214"/>
      <c r="N1685" s="215"/>
      <c r="O1685" s="215"/>
      <c r="P1685" s="215"/>
      <c r="Q1685" s="215"/>
      <c r="R1685" s="215"/>
      <c r="S1685" s="215"/>
      <c r="T1685" s="216"/>
      <c r="AT1685" s="217" t="s">
        <v>173</v>
      </c>
      <c r="AU1685" s="217" t="s">
        <v>82</v>
      </c>
      <c r="AV1685" s="13" t="s">
        <v>80</v>
      </c>
      <c r="AW1685" s="13" t="s">
        <v>34</v>
      </c>
      <c r="AX1685" s="13" t="s">
        <v>73</v>
      </c>
      <c r="AY1685" s="217" t="s">
        <v>163</v>
      </c>
    </row>
    <row r="1686" spans="1:65" s="13" customFormat="1" ht="11.25">
      <c r="B1686" s="207"/>
      <c r="C1686" s="208"/>
      <c r="D1686" s="209" t="s">
        <v>173</v>
      </c>
      <c r="E1686" s="210" t="s">
        <v>20</v>
      </c>
      <c r="F1686" s="211" t="s">
        <v>1820</v>
      </c>
      <c r="G1686" s="208"/>
      <c r="H1686" s="210" t="s">
        <v>20</v>
      </c>
      <c r="I1686" s="212"/>
      <c r="J1686" s="208"/>
      <c r="K1686" s="208"/>
      <c r="L1686" s="213"/>
      <c r="M1686" s="214"/>
      <c r="N1686" s="215"/>
      <c r="O1686" s="215"/>
      <c r="P1686" s="215"/>
      <c r="Q1686" s="215"/>
      <c r="R1686" s="215"/>
      <c r="S1686" s="215"/>
      <c r="T1686" s="216"/>
      <c r="AT1686" s="217" t="s">
        <v>173</v>
      </c>
      <c r="AU1686" s="217" t="s">
        <v>82</v>
      </c>
      <c r="AV1686" s="13" t="s">
        <v>80</v>
      </c>
      <c r="AW1686" s="13" t="s">
        <v>34</v>
      </c>
      <c r="AX1686" s="13" t="s">
        <v>73</v>
      </c>
      <c r="AY1686" s="217" t="s">
        <v>163</v>
      </c>
    </row>
    <row r="1687" spans="1:65" s="14" customFormat="1" ht="11.25">
      <c r="B1687" s="218"/>
      <c r="C1687" s="219"/>
      <c r="D1687" s="209" t="s">
        <v>173</v>
      </c>
      <c r="E1687" s="220" t="s">
        <v>20</v>
      </c>
      <c r="F1687" s="221" t="s">
        <v>1866</v>
      </c>
      <c r="G1687" s="219"/>
      <c r="H1687" s="222">
        <v>9.6</v>
      </c>
      <c r="I1687" s="223"/>
      <c r="J1687" s="219"/>
      <c r="K1687" s="219"/>
      <c r="L1687" s="224"/>
      <c r="M1687" s="225"/>
      <c r="N1687" s="226"/>
      <c r="O1687" s="226"/>
      <c r="P1687" s="226"/>
      <c r="Q1687" s="226"/>
      <c r="R1687" s="226"/>
      <c r="S1687" s="226"/>
      <c r="T1687" s="227"/>
      <c r="AT1687" s="228" t="s">
        <v>173</v>
      </c>
      <c r="AU1687" s="228" t="s">
        <v>82</v>
      </c>
      <c r="AV1687" s="14" t="s">
        <v>82</v>
      </c>
      <c r="AW1687" s="14" t="s">
        <v>34</v>
      </c>
      <c r="AX1687" s="14" t="s">
        <v>73</v>
      </c>
      <c r="AY1687" s="228" t="s">
        <v>163</v>
      </c>
    </row>
    <row r="1688" spans="1:65" s="13" customFormat="1" ht="11.25">
      <c r="B1688" s="207"/>
      <c r="C1688" s="208"/>
      <c r="D1688" s="209" t="s">
        <v>173</v>
      </c>
      <c r="E1688" s="210" t="s">
        <v>20</v>
      </c>
      <c r="F1688" s="211" t="s">
        <v>1822</v>
      </c>
      <c r="G1688" s="208"/>
      <c r="H1688" s="210" t="s">
        <v>20</v>
      </c>
      <c r="I1688" s="212"/>
      <c r="J1688" s="208"/>
      <c r="K1688" s="208"/>
      <c r="L1688" s="213"/>
      <c r="M1688" s="214"/>
      <c r="N1688" s="215"/>
      <c r="O1688" s="215"/>
      <c r="P1688" s="215"/>
      <c r="Q1688" s="215"/>
      <c r="R1688" s="215"/>
      <c r="S1688" s="215"/>
      <c r="T1688" s="216"/>
      <c r="AT1688" s="217" t="s">
        <v>173</v>
      </c>
      <c r="AU1688" s="217" t="s">
        <v>82</v>
      </c>
      <c r="AV1688" s="13" t="s">
        <v>80</v>
      </c>
      <c r="AW1688" s="13" t="s">
        <v>34</v>
      </c>
      <c r="AX1688" s="13" t="s">
        <v>73</v>
      </c>
      <c r="AY1688" s="217" t="s">
        <v>163</v>
      </c>
    </row>
    <row r="1689" spans="1:65" s="14" customFormat="1" ht="11.25">
      <c r="B1689" s="218"/>
      <c r="C1689" s="219"/>
      <c r="D1689" s="209" t="s">
        <v>173</v>
      </c>
      <c r="E1689" s="220" t="s">
        <v>20</v>
      </c>
      <c r="F1689" s="221" t="s">
        <v>1829</v>
      </c>
      <c r="G1689" s="219"/>
      <c r="H1689" s="222">
        <v>72.38</v>
      </c>
      <c r="I1689" s="223"/>
      <c r="J1689" s="219"/>
      <c r="K1689" s="219"/>
      <c r="L1689" s="224"/>
      <c r="M1689" s="225"/>
      <c r="N1689" s="226"/>
      <c r="O1689" s="226"/>
      <c r="P1689" s="226"/>
      <c r="Q1689" s="226"/>
      <c r="R1689" s="226"/>
      <c r="S1689" s="226"/>
      <c r="T1689" s="227"/>
      <c r="AT1689" s="228" t="s">
        <v>173</v>
      </c>
      <c r="AU1689" s="228" t="s">
        <v>82</v>
      </c>
      <c r="AV1689" s="14" t="s">
        <v>82</v>
      </c>
      <c r="AW1689" s="14" t="s">
        <v>34</v>
      </c>
      <c r="AX1689" s="14" t="s">
        <v>73</v>
      </c>
      <c r="AY1689" s="228" t="s">
        <v>163</v>
      </c>
    </row>
    <row r="1690" spans="1:65" s="13" customFormat="1" ht="11.25">
      <c r="B1690" s="207"/>
      <c r="C1690" s="208"/>
      <c r="D1690" s="209" t="s">
        <v>173</v>
      </c>
      <c r="E1690" s="210" t="s">
        <v>20</v>
      </c>
      <c r="F1690" s="211" t="s">
        <v>313</v>
      </c>
      <c r="G1690" s="208"/>
      <c r="H1690" s="210" t="s">
        <v>20</v>
      </c>
      <c r="I1690" s="212"/>
      <c r="J1690" s="208"/>
      <c r="K1690" s="208"/>
      <c r="L1690" s="213"/>
      <c r="M1690" s="214"/>
      <c r="N1690" s="215"/>
      <c r="O1690" s="215"/>
      <c r="P1690" s="215"/>
      <c r="Q1690" s="215"/>
      <c r="R1690" s="215"/>
      <c r="S1690" s="215"/>
      <c r="T1690" s="216"/>
      <c r="AT1690" s="217" t="s">
        <v>173</v>
      </c>
      <c r="AU1690" s="217" t="s">
        <v>82</v>
      </c>
      <c r="AV1690" s="13" t="s">
        <v>80</v>
      </c>
      <c r="AW1690" s="13" t="s">
        <v>34</v>
      </c>
      <c r="AX1690" s="13" t="s">
        <v>73</v>
      </c>
      <c r="AY1690" s="217" t="s">
        <v>163</v>
      </c>
    </row>
    <row r="1691" spans="1:65" s="13" customFormat="1" ht="11.25">
      <c r="B1691" s="207"/>
      <c r="C1691" s="208"/>
      <c r="D1691" s="209" t="s">
        <v>173</v>
      </c>
      <c r="E1691" s="210" t="s">
        <v>20</v>
      </c>
      <c r="F1691" s="211" t="s">
        <v>1820</v>
      </c>
      <c r="G1691" s="208"/>
      <c r="H1691" s="210" t="s">
        <v>20</v>
      </c>
      <c r="I1691" s="212"/>
      <c r="J1691" s="208"/>
      <c r="K1691" s="208"/>
      <c r="L1691" s="213"/>
      <c r="M1691" s="214"/>
      <c r="N1691" s="215"/>
      <c r="O1691" s="215"/>
      <c r="P1691" s="215"/>
      <c r="Q1691" s="215"/>
      <c r="R1691" s="215"/>
      <c r="S1691" s="215"/>
      <c r="T1691" s="216"/>
      <c r="AT1691" s="217" t="s">
        <v>173</v>
      </c>
      <c r="AU1691" s="217" t="s">
        <v>82</v>
      </c>
      <c r="AV1691" s="13" t="s">
        <v>80</v>
      </c>
      <c r="AW1691" s="13" t="s">
        <v>34</v>
      </c>
      <c r="AX1691" s="13" t="s">
        <v>73</v>
      </c>
      <c r="AY1691" s="217" t="s">
        <v>163</v>
      </c>
    </row>
    <row r="1692" spans="1:65" s="14" customFormat="1" ht="11.25">
      <c r="B1692" s="218"/>
      <c r="C1692" s="219"/>
      <c r="D1692" s="209" t="s">
        <v>173</v>
      </c>
      <c r="E1692" s="220" t="s">
        <v>20</v>
      </c>
      <c r="F1692" s="221" t="s">
        <v>728</v>
      </c>
      <c r="G1692" s="219"/>
      <c r="H1692" s="222">
        <v>11</v>
      </c>
      <c r="I1692" s="223"/>
      <c r="J1692" s="219"/>
      <c r="K1692" s="219"/>
      <c r="L1692" s="224"/>
      <c r="M1692" s="225"/>
      <c r="N1692" s="226"/>
      <c r="O1692" s="226"/>
      <c r="P1692" s="226"/>
      <c r="Q1692" s="226"/>
      <c r="R1692" s="226"/>
      <c r="S1692" s="226"/>
      <c r="T1692" s="227"/>
      <c r="AT1692" s="228" t="s">
        <v>173</v>
      </c>
      <c r="AU1692" s="228" t="s">
        <v>82</v>
      </c>
      <c r="AV1692" s="14" t="s">
        <v>82</v>
      </c>
      <c r="AW1692" s="14" t="s">
        <v>34</v>
      </c>
      <c r="AX1692" s="14" t="s">
        <v>73</v>
      </c>
      <c r="AY1692" s="228" t="s">
        <v>163</v>
      </c>
    </row>
    <row r="1693" spans="1:65" s="13" customFormat="1" ht="11.25">
      <c r="B1693" s="207"/>
      <c r="C1693" s="208"/>
      <c r="D1693" s="209" t="s">
        <v>173</v>
      </c>
      <c r="E1693" s="210" t="s">
        <v>20</v>
      </c>
      <c r="F1693" s="211" t="s">
        <v>1822</v>
      </c>
      <c r="G1693" s="208"/>
      <c r="H1693" s="210" t="s">
        <v>20</v>
      </c>
      <c r="I1693" s="212"/>
      <c r="J1693" s="208"/>
      <c r="K1693" s="208"/>
      <c r="L1693" s="213"/>
      <c r="M1693" s="214"/>
      <c r="N1693" s="215"/>
      <c r="O1693" s="215"/>
      <c r="P1693" s="215"/>
      <c r="Q1693" s="215"/>
      <c r="R1693" s="215"/>
      <c r="S1693" s="215"/>
      <c r="T1693" s="216"/>
      <c r="AT1693" s="217" t="s">
        <v>173</v>
      </c>
      <c r="AU1693" s="217" t="s">
        <v>82</v>
      </c>
      <c r="AV1693" s="13" t="s">
        <v>80</v>
      </c>
      <c r="AW1693" s="13" t="s">
        <v>34</v>
      </c>
      <c r="AX1693" s="13" t="s">
        <v>73</v>
      </c>
      <c r="AY1693" s="217" t="s">
        <v>163</v>
      </c>
    </row>
    <row r="1694" spans="1:65" s="14" customFormat="1" ht="11.25">
      <c r="B1694" s="218"/>
      <c r="C1694" s="219"/>
      <c r="D1694" s="209" t="s">
        <v>173</v>
      </c>
      <c r="E1694" s="220" t="s">
        <v>20</v>
      </c>
      <c r="F1694" s="221" t="s">
        <v>1837</v>
      </c>
      <c r="G1694" s="219"/>
      <c r="H1694" s="222">
        <v>22.41</v>
      </c>
      <c r="I1694" s="223"/>
      <c r="J1694" s="219"/>
      <c r="K1694" s="219"/>
      <c r="L1694" s="224"/>
      <c r="M1694" s="225"/>
      <c r="N1694" s="226"/>
      <c r="O1694" s="226"/>
      <c r="P1694" s="226"/>
      <c r="Q1694" s="226"/>
      <c r="R1694" s="226"/>
      <c r="S1694" s="226"/>
      <c r="T1694" s="227"/>
      <c r="AT1694" s="228" t="s">
        <v>173</v>
      </c>
      <c r="AU1694" s="228" t="s">
        <v>82</v>
      </c>
      <c r="AV1694" s="14" t="s">
        <v>82</v>
      </c>
      <c r="AW1694" s="14" t="s">
        <v>34</v>
      </c>
      <c r="AX1694" s="14" t="s">
        <v>73</v>
      </c>
      <c r="AY1694" s="228" t="s">
        <v>163</v>
      </c>
    </row>
    <row r="1695" spans="1:65" s="13" customFormat="1" ht="11.25">
      <c r="B1695" s="207"/>
      <c r="C1695" s="208"/>
      <c r="D1695" s="209" t="s">
        <v>173</v>
      </c>
      <c r="E1695" s="210" t="s">
        <v>20</v>
      </c>
      <c r="F1695" s="211" t="s">
        <v>316</v>
      </c>
      <c r="G1695" s="208"/>
      <c r="H1695" s="210" t="s">
        <v>20</v>
      </c>
      <c r="I1695" s="212"/>
      <c r="J1695" s="208"/>
      <c r="K1695" s="208"/>
      <c r="L1695" s="213"/>
      <c r="M1695" s="214"/>
      <c r="N1695" s="215"/>
      <c r="O1695" s="215"/>
      <c r="P1695" s="215"/>
      <c r="Q1695" s="215"/>
      <c r="R1695" s="215"/>
      <c r="S1695" s="215"/>
      <c r="T1695" s="216"/>
      <c r="AT1695" s="217" t="s">
        <v>173</v>
      </c>
      <c r="AU1695" s="217" t="s">
        <v>82</v>
      </c>
      <c r="AV1695" s="13" t="s">
        <v>80</v>
      </c>
      <c r="AW1695" s="13" t="s">
        <v>34</v>
      </c>
      <c r="AX1695" s="13" t="s">
        <v>73</v>
      </c>
      <c r="AY1695" s="217" t="s">
        <v>163</v>
      </c>
    </row>
    <row r="1696" spans="1:65" s="13" customFormat="1" ht="11.25">
      <c r="B1696" s="207"/>
      <c r="C1696" s="208"/>
      <c r="D1696" s="209" t="s">
        <v>173</v>
      </c>
      <c r="E1696" s="210" t="s">
        <v>20</v>
      </c>
      <c r="F1696" s="211" t="s">
        <v>1820</v>
      </c>
      <c r="G1696" s="208"/>
      <c r="H1696" s="210" t="s">
        <v>20</v>
      </c>
      <c r="I1696" s="212"/>
      <c r="J1696" s="208"/>
      <c r="K1696" s="208"/>
      <c r="L1696" s="213"/>
      <c r="M1696" s="214"/>
      <c r="N1696" s="215"/>
      <c r="O1696" s="215"/>
      <c r="P1696" s="215"/>
      <c r="Q1696" s="215"/>
      <c r="R1696" s="215"/>
      <c r="S1696" s="215"/>
      <c r="T1696" s="216"/>
      <c r="AT1696" s="217" t="s">
        <v>173</v>
      </c>
      <c r="AU1696" s="217" t="s">
        <v>82</v>
      </c>
      <c r="AV1696" s="13" t="s">
        <v>80</v>
      </c>
      <c r="AW1696" s="13" t="s">
        <v>34</v>
      </c>
      <c r="AX1696" s="13" t="s">
        <v>73</v>
      </c>
      <c r="AY1696" s="217" t="s">
        <v>163</v>
      </c>
    </row>
    <row r="1697" spans="1:65" s="14" customFormat="1" ht="11.25">
      <c r="B1697" s="218"/>
      <c r="C1697" s="219"/>
      <c r="D1697" s="209" t="s">
        <v>173</v>
      </c>
      <c r="E1697" s="220" t="s">
        <v>20</v>
      </c>
      <c r="F1697" s="221" t="s">
        <v>1867</v>
      </c>
      <c r="G1697" s="219"/>
      <c r="H1697" s="222">
        <v>309.14</v>
      </c>
      <c r="I1697" s="223"/>
      <c r="J1697" s="219"/>
      <c r="K1697" s="219"/>
      <c r="L1697" s="224"/>
      <c r="M1697" s="225"/>
      <c r="N1697" s="226"/>
      <c r="O1697" s="226"/>
      <c r="P1697" s="226"/>
      <c r="Q1697" s="226"/>
      <c r="R1697" s="226"/>
      <c r="S1697" s="226"/>
      <c r="T1697" s="227"/>
      <c r="AT1697" s="228" t="s">
        <v>173</v>
      </c>
      <c r="AU1697" s="228" t="s">
        <v>82</v>
      </c>
      <c r="AV1697" s="14" t="s">
        <v>82</v>
      </c>
      <c r="AW1697" s="14" t="s">
        <v>34</v>
      </c>
      <c r="AX1697" s="14" t="s">
        <v>73</v>
      </c>
      <c r="AY1697" s="228" t="s">
        <v>163</v>
      </c>
    </row>
    <row r="1698" spans="1:65" s="13" customFormat="1" ht="11.25">
      <c r="B1698" s="207"/>
      <c r="C1698" s="208"/>
      <c r="D1698" s="209" t="s">
        <v>173</v>
      </c>
      <c r="E1698" s="210" t="s">
        <v>20</v>
      </c>
      <c r="F1698" s="211" t="s">
        <v>1822</v>
      </c>
      <c r="G1698" s="208"/>
      <c r="H1698" s="210" t="s">
        <v>20</v>
      </c>
      <c r="I1698" s="212"/>
      <c r="J1698" s="208"/>
      <c r="K1698" s="208"/>
      <c r="L1698" s="213"/>
      <c r="M1698" s="214"/>
      <c r="N1698" s="215"/>
      <c r="O1698" s="215"/>
      <c r="P1698" s="215"/>
      <c r="Q1698" s="215"/>
      <c r="R1698" s="215"/>
      <c r="S1698" s="215"/>
      <c r="T1698" s="216"/>
      <c r="AT1698" s="217" t="s">
        <v>173</v>
      </c>
      <c r="AU1698" s="217" t="s">
        <v>82</v>
      </c>
      <c r="AV1698" s="13" t="s">
        <v>80</v>
      </c>
      <c r="AW1698" s="13" t="s">
        <v>34</v>
      </c>
      <c r="AX1698" s="13" t="s">
        <v>73</v>
      </c>
      <c r="AY1698" s="217" t="s">
        <v>163</v>
      </c>
    </row>
    <row r="1699" spans="1:65" s="14" customFormat="1" ht="11.25">
      <c r="B1699" s="218"/>
      <c r="C1699" s="219"/>
      <c r="D1699" s="209" t="s">
        <v>173</v>
      </c>
      <c r="E1699" s="220" t="s">
        <v>20</v>
      </c>
      <c r="F1699" s="221" t="s">
        <v>1846</v>
      </c>
      <c r="G1699" s="219"/>
      <c r="H1699" s="222">
        <v>146.28</v>
      </c>
      <c r="I1699" s="223"/>
      <c r="J1699" s="219"/>
      <c r="K1699" s="219"/>
      <c r="L1699" s="224"/>
      <c r="M1699" s="225"/>
      <c r="N1699" s="226"/>
      <c r="O1699" s="226"/>
      <c r="P1699" s="226"/>
      <c r="Q1699" s="226"/>
      <c r="R1699" s="226"/>
      <c r="S1699" s="226"/>
      <c r="T1699" s="227"/>
      <c r="AT1699" s="228" t="s">
        <v>173</v>
      </c>
      <c r="AU1699" s="228" t="s">
        <v>82</v>
      </c>
      <c r="AV1699" s="14" t="s">
        <v>82</v>
      </c>
      <c r="AW1699" s="14" t="s">
        <v>34</v>
      </c>
      <c r="AX1699" s="14" t="s">
        <v>73</v>
      </c>
      <c r="AY1699" s="228" t="s">
        <v>163</v>
      </c>
    </row>
    <row r="1700" spans="1:65" s="14" customFormat="1" ht="11.25">
      <c r="B1700" s="218"/>
      <c r="C1700" s="219"/>
      <c r="D1700" s="209" t="s">
        <v>173</v>
      </c>
      <c r="E1700" s="220" t="s">
        <v>20</v>
      </c>
      <c r="F1700" s="221" t="s">
        <v>1847</v>
      </c>
      <c r="G1700" s="219"/>
      <c r="H1700" s="222">
        <v>102.58</v>
      </c>
      <c r="I1700" s="223"/>
      <c r="J1700" s="219"/>
      <c r="K1700" s="219"/>
      <c r="L1700" s="224"/>
      <c r="M1700" s="225"/>
      <c r="N1700" s="226"/>
      <c r="O1700" s="226"/>
      <c r="P1700" s="226"/>
      <c r="Q1700" s="226"/>
      <c r="R1700" s="226"/>
      <c r="S1700" s="226"/>
      <c r="T1700" s="227"/>
      <c r="AT1700" s="228" t="s">
        <v>173</v>
      </c>
      <c r="AU1700" s="228" t="s">
        <v>82</v>
      </c>
      <c r="AV1700" s="14" t="s">
        <v>82</v>
      </c>
      <c r="AW1700" s="14" t="s">
        <v>34</v>
      </c>
      <c r="AX1700" s="14" t="s">
        <v>73</v>
      </c>
      <c r="AY1700" s="228" t="s">
        <v>163</v>
      </c>
    </row>
    <row r="1701" spans="1:65" s="14" customFormat="1" ht="11.25">
      <c r="B1701" s="218"/>
      <c r="C1701" s="219"/>
      <c r="D1701" s="209" t="s">
        <v>173</v>
      </c>
      <c r="E1701" s="220" t="s">
        <v>20</v>
      </c>
      <c r="F1701" s="221" t="s">
        <v>1854</v>
      </c>
      <c r="G1701" s="219"/>
      <c r="H1701" s="222">
        <v>169.74</v>
      </c>
      <c r="I1701" s="223"/>
      <c r="J1701" s="219"/>
      <c r="K1701" s="219"/>
      <c r="L1701" s="224"/>
      <c r="M1701" s="225"/>
      <c r="N1701" s="226"/>
      <c r="O1701" s="226"/>
      <c r="P1701" s="226"/>
      <c r="Q1701" s="226"/>
      <c r="R1701" s="226"/>
      <c r="S1701" s="226"/>
      <c r="T1701" s="227"/>
      <c r="AT1701" s="228" t="s">
        <v>173</v>
      </c>
      <c r="AU1701" s="228" t="s">
        <v>82</v>
      </c>
      <c r="AV1701" s="14" t="s">
        <v>82</v>
      </c>
      <c r="AW1701" s="14" t="s">
        <v>34</v>
      </c>
      <c r="AX1701" s="14" t="s">
        <v>73</v>
      </c>
      <c r="AY1701" s="228" t="s">
        <v>163</v>
      </c>
    </row>
    <row r="1702" spans="1:65" s="14" customFormat="1" ht="11.25">
      <c r="B1702" s="218"/>
      <c r="C1702" s="219"/>
      <c r="D1702" s="209" t="s">
        <v>173</v>
      </c>
      <c r="E1702" s="220" t="s">
        <v>20</v>
      </c>
      <c r="F1702" s="221" t="s">
        <v>1855</v>
      </c>
      <c r="G1702" s="219"/>
      <c r="H1702" s="222">
        <v>194.35</v>
      </c>
      <c r="I1702" s="223"/>
      <c r="J1702" s="219"/>
      <c r="K1702" s="219"/>
      <c r="L1702" s="224"/>
      <c r="M1702" s="225"/>
      <c r="N1702" s="226"/>
      <c r="O1702" s="226"/>
      <c r="P1702" s="226"/>
      <c r="Q1702" s="226"/>
      <c r="R1702" s="226"/>
      <c r="S1702" s="226"/>
      <c r="T1702" s="227"/>
      <c r="AT1702" s="228" t="s">
        <v>173</v>
      </c>
      <c r="AU1702" s="228" t="s">
        <v>82</v>
      </c>
      <c r="AV1702" s="14" t="s">
        <v>82</v>
      </c>
      <c r="AW1702" s="14" t="s">
        <v>34</v>
      </c>
      <c r="AX1702" s="14" t="s">
        <v>73</v>
      </c>
      <c r="AY1702" s="228" t="s">
        <v>163</v>
      </c>
    </row>
    <row r="1703" spans="1:65" s="14" customFormat="1" ht="11.25">
      <c r="B1703" s="218"/>
      <c r="C1703" s="219"/>
      <c r="D1703" s="209" t="s">
        <v>173</v>
      </c>
      <c r="E1703" s="220" t="s">
        <v>20</v>
      </c>
      <c r="F1703" s="221" t="s">
        <v>1847</v>
      </c>
      <c r="G1703" s="219"/>
      <c r="H1703" s="222">
        <v>102.58</v>
      </c>
      <c r="I1703" s="223"/>
      <c r="J1703" s="219"/>
      <c r="K1703" s="219"/>
      <c r="L1703" s="224"/>
      <c r="M1703" s="225"/>
      <c r="N1703" s="226"/>
      <c r="O1703" s="226"/>
      <c r="P1703" s="226"/>
      <c r="Q1703" s="226"/>
      <c r="R1703" s="226"/>
      <c r="S1703" s="226"/>
      <c r="T1703" s="227"/>
      <c r="AT1703" s="228" t="s">
        <v>173</v>
      </c>
      <c r="AU1703" s="228" t="s">
        <v>82</v>
      </c>
      <c r="AV1703" s="14" t="s">
        <v>82</v>
      </c>
      <c r="AW1703" s="14" t="s">
        <v>34</v>
      </c>
      <c r="AX1703" s="14" t="s">
        <v>73</v>
      </c>
      <c r="AY1703" s="228" t="s">
        <v>163</v>
      </c>
    </row>
    <row r="1704" spans="1:65" s="16" customFormat="1" ht="11.25">
      <c r="B1704" s="253"/>
      <c r="C1704" s="254"/>
      <c r="D1704" s="209" t="s">
        <v>173</v>
      </c>
      <c r="E1704" s="255" t="s">
        <v>20</v>
      </c>
      <c r="F1704" s="256" t="s">
        <v>407</v>
      </c>
      <c r="G1704" s="254"/>
      <c r="H1704" s="257">
        <v>1140.06</v>
      </c>
      <c r="I1704" s="258"/>
      <c r="J1704" s="254"/>
      <c r="K1704" s="254"/>
      <c r="L1704" s="259"/>
      <c r="M1704" s="260"/>
      <c r="N1704" s="261"/>
      <c r="O1704" s="261"/>
      <c r="P1704" s="261"/>
      <c r="Q1704" s="261"/>
      <c r="R1704" s="261"/>
      <c r="S1704" s="261"/>
      <c r="T1704" s="262"/>
      <c r="AT1704" s="263" t="s">
        <v>173</v>
      </c>
      <c r="AU1704" s="263" t="s">
        <v>82</v>
      </c>
      <c r="AV1704" s="16" t="s">
        <v>164</v>
      </c>
      <c r="AW1704" s="16" t="s">
        <v>34</v>
      </c>
      <c r="AX1704" s="16" t="s">
        <v>73</v>
      </c>
      <c r="AY1704" s="263" t="s">
        <v>163</v>
      </c>
    </row>
    <row r="1705" spans="1:65" s="13" customFormat="1" ht="11.25">
      <c r="B1705" s="207"/>
      <c r="C1705" s="208"/>
      <c r="D1705" s="209" t="s">
        <v>173</v>
      </c>
      <c r="E1705" s="210" t="s">
        <v>20</v>
      </c>
      <c r="F1705" s="211" t="s">
        <v>1885</v>
      </c>
      <c r="G1705" s="208"/>
      <c r="H1705" s="210" t="s">
        <v>20</v>
      </c>
      <c r="I1705" s="212"/>
      <c r="J1705" s="208"/>
      <c r="K1705" s="208"/>
      <c r="L1705" s="213"/>
      <c r="M1705" s="214"/>
      <c r="N1705" s="215"/>
      <c r="O1705" s="215"/>
      <c r="P1705" s="215"/>
      <c r="Q1705" s="215"/>
      <c r="R1705" s="215"/>
      <c r="S1705" s="215"/>
      <c r="T1705" s="216"/>
      <c r="AT1705" s="217" t="s">
        <v>173</v>
      </c>
      <c r="AU1705" s="217" t="s">
        <v>82</v>
      </c>
      <c r="AV1705" s="13" t="s">
        <v>80</v>
      </c>
      <c r="AW1705" s="13" t="s">
        <v>34</v>
      </c>
      <c r="AX1705" s="13" t="s">
        <v>73</v>
      </c>
      <c r="AY1705" s="217" t="s">
        <v>163</v>
      </c>
    </row>
    <row r="1706" spans="1:65" s="14" customFormat="1" ht="11.25">
      <c r="B1706" s="218"/>
      <c r="C1706" s="219"/>
      <c r="D1706" s="209" t="s">
        <v>173</v>
      </c>
      <c r="E1706" s="220" t="s">
        <v>20</v>
      </c>
      <c r="F1706" s="221" t="s">
        <v>1886</v>
      </c>
      <c r="G1706" s="219"/>
      <c r="H1706" s="222">
        <v>465</v>
      </c>
      <c r="I1706" s="223"/>
      <c r="J1706" s="219"/>
      <c r="K1706" s="219"/>
      <c r="L1706" s="224"/>
      <c r="M1706" s="225"/>
      <c r="N1706" s="226"/>
      <c r="O1706" s="226"/>
      <c r="P1706" s="226"/>
      <c r="Q1706" s="226"/>
      <c r="R1706" s="226"/>
      <c r="S1706" s="226"/>
      <c r="T1706" s="227"/>
      <c r="AT1706" s="228" t="s">
        <v>173</v>
      </c>
      <c r="AU1706" s="228" t="s">
        <v>82</v>
      </c>
      <c r="AV1706" s="14" t="s">
        <v>82</v>
      </c>
      <c r="AW1706" s="14" t="s">
        <v>34</v>
      </c>
      <c r="AX1706" s="14" t="s">
        <v>73</v>
      </c>
      <c r="AY1706" s="228" t="s">
        <v>163</v>
      </c>
    </row>
    <row r="1707" spans="1:65" s="15" customFormat="1" ht="11.25">
      <c r="B1707" s="229"/>
      <c r="C1707" s="230"/>
      <c r="D1707" s="209" t="s">
        <v>173</v>
      </c>
      <c r="E1707" s="231" t="s">
        <v>20</v>
      </c>
      <c r="F1707" s="232" t="s">
        <v>178</v>
      </c>
      <c r="G1707" s="230"/>
      <c r="H1707" s="233">
        <v>1605.06</v>
      </c>
      <c r="I1707" s="234"/>
      <c r="J1707" s="230"/>
      <c r="K1707" s="230"/>
      <c r="L1707" s="235"/>
      <c r="M1707" s="236"/>
      <c r="N1707" s="237"/>
      <c r="O1707" s="237"/>
      <c r="P1707" s="237"/>
      <c r="Q1707" s="237"/>
      <c r="R1707" s="237"/>
      <c r="S1707" s="237"/>
      <c r="T1707" s="238"/>
      <c r="AT1707" s="239" t="s">
        <v>173</v>
      </c>
      <c r="AU1707" s="239" t="s">
        <v>82</v>
      </c>
      <c r="AV1707" s="15" t="s">
        <v>171</v>
      </c>
      <c r="AW1707" s="15" t="s">
        <v>34</v>
      </c>
      <c r="AX1707" s="15" t="s">
        <v>80</v>
      </c>
      <c r="AY1707" s="239" t="s">
        <v>163</v>
      </c>
    </row>
    <row r="1708" spans="1:65" s="2" customFormat="1" ht="14.45" customHeight="1">
      <c r="A1708" s="36"/>
      <c r="B1708" s="37"/>
      <c r="C1708" s="194" t="s">
        <v>1887</v>
      </c>
      <c r="D1708" s="194" t="s">
        <v>166</v>
      </c>
      <c r="E1708" s="195" t="s">
        <v>1888</v>
      </c>
      <c r="F1708" s="196" t="s">
        <v>1889</v>
      </c>
      <c r="G1708" s="197" t="s">
        <v>185</v>
      </c>
      <c r="H1708" s="198">
        <v>445.62</v>
      </c>
      <c r="I1708" s="199"/>
      <c r="J1708" s="200">
        <f>ROUND(I1708*H1708,2)</f>
        <v>0</v>
      </c>
      <c r="K1708" s="196" t="s">
        <v>170</v>
      </c>
      <c r="L1708" s="41"/>
      <c r="M1708" s="201" t="s">
        <v>20</v>
      </c>
      <c r="N1708" s="202" t="s">
        <v>44</v>
      </c>
      <c r="O1708" s="66"/>
      <c r="P1708" s="203">
        <f>O1708*H1708</f>
        <v>0</v>
      </c>
      <c r="Q1708" s="203">
        <v>2.0000000000000001E-4</v>
      </c>
      <c r="R1708" s="203">
        <f>Q1708*H1708</f>
        <v>8.9124000000000009E-2</v>
      </c>
      <c r="S1708" s="203">
        <v>0</v>
      </c>
      <c r="T1708" s="204">
        <f>S1708*H1708</f>
        <v>0</v>
      </c>
      <c r="U1708" s="36"/>
      <c r="V1708" s="36"/>
      <c r="W1708" s="36"/>
      <c r="X1708" s="36"/>
      <c r="Y1708" s="36"/>
      <c r="Z1708" s="36"/>
      <c r="AA1708" s="36"/>
      <c r="AB1708" s="36"/>
      <c r="AC1708" s="36"/>
      <c r="AD1708" s="36"/>
      <c r="AE1708" s="36"/>
      <c r="AR1708" s="205" t="s">
        <v>275</v>
      </c>
      <c r="AT1708" s="205" t="s">
        <v>166</v>
      </c>
      <c r="AU1708" s="205" t="s">
        <v>82</v>
      </c>
      <c r="AY1708" s="19" t="s">
        <v>163</v>
      </c>
      <c r="BE1708" s="206">
        <f>IF(N1708="základní",J1708,0)</f>
        <v>0</v>
      </c>
      <c r="BF1708" s="206">
        <f>IF(N1708="snížená",J1708,0)</f>
        <v>0</v>
      </c>
      <c r="BG1708" s="206">
        <f>IF(N1708="zákl. přenesená",J1708,0)</f>
        <v>0</v>
      </c>
      <c r="BH1708" s="206">
        <f>IF(N1708="sníž. přenesená",J1708,0)</f>
        <v>0</v>
      </c>
      <c r="BI1708" s="206">
        <f>IF(N1708="nulová",J1708,0)</f>
        <v>0</v>
      </c>
      <c r="BJ1708" s="19" t="s">
        <v>80</v>
      </c>
      <c r="BK1708" s="206">
        <f>ROUND(I1708*H1708,2)</f>
        <v>0</v>
      </c>
      <c r="BL1708" s="19" t="s">
        <v>275</v>
      </c>
      <c r="BM1708" s="205" t="s">
        <v>1890</v>
      </c>
    </row>
    <row r="1709" spans="1:65" s="13" customFormat="1" ht="11.25">
      <c r="B1709" s="207"/>
      <c r="C1709" s="208"/>
      <c r="D1709" s="209" t="s">
        <v>173</v>
      </c>
      <c r="E1709" s="210" t="s">
        <v>20</v>
      </c>
      <c r="F1709" s="211" t="s">
        <v>313</v>
      </c>
      <c r="G1709" s="208"/>
      <c r="H1709" s="210" t="s">
        <v>20</v>
      </c>
      <c r="I1709" s="212"/>
      <c r="J1709" s="208"/>
      <c r="K1709" s="208"/>
      <c r="L1709" s="213"/>
      <c r="M1709" s="214"/>
      <c r="N1709" s="215"/>
      <c r="O1709" s="215"/>
      <c r="P1709" s="215"/>
      <c r="Q1709" s="215"/>
      <c r="R1709" s="215"/>
      <c r="S1709" s="215"/>
      <c r="T1709" s="216"/>
      <c r="AT1709" s="217" t="s">
        <v>173</v>
      </c>
      <c r="AU1709" s="217" t="s">
        <v>82</v>
      </c>
      <c r="AV1709" s="13" t="s">
        <v>80</v>
      </c>
      <c r="AW1709" s="13" t="s">
        <v>34</v>
      </c>
      <c r="AX1709" s="13" t="s">
        <v>73</v>
      </c>
      <c r="AY1709" s="217" t="s">
        <v>163</v>
      </c>
    </row>
    <row r="1710" spans="1:65" s="13" customFormat="1" ht="11.25">
      <c r="B1710" s="207"/>
      <c r="C1710" s="208"/>
      <c r="D1710" s="209" t="s">
        <v>173</v>
      </c>
      <c r="E1710" s="210" t="s">
        <v>20</v>
      </c>
      <c r="F1710" s="211" t="s">
        <v>1820</v>
      </c>
      <c r="G1710" s="208"/>
      <c r="H1710" s="210" t="s">
        <v>20</v>
      </c>
      <c r="I1710" s="212"/>
      <c r="J1710" s="208"/>
      <c r="K1710" s="208"/>
      <c r="L1710" s="213"/>
      <c r="M1710" s="214"/>
      <c r="N1710" s="215"/>
      <c r="O1710" s="215"/>
      <c r="P1710" s="215"/>
      <c r="Q1710" s="215"/>
      <c r="R1710" s="215"/>
      <c r="S1710" s="215"/>
      <c r="T1710" s="216"/>
      <c r="AT1710" s="217" t="s">
        <v>173</v>
      </c>
      <c r="AU1710" s="217" t="s">
        <v>82</v>
      </c>
      <c r="AV1710" s="13" t="s">
        <v>80</v>
      </c>
      <c r="AW1710" s="13" t="s">
        <v>34</v>
      </c>
      <c r="AX1710" s="13" t="s">
        <v>73</v>
      </c>
      <c r="AY1710" s="217" t="s">
        <v>163</v>
      </c>
    </row>
    <row r="1711" spans="1:65" s="14" customFormat="1" ht="11.25">
      <c r="B1711" s="218"/>
      <c r="C1711" s="219"/>
      <c r="D1711" s="209" t="s">
        <v>173</v>
      </c>
      <c r="E1711" s="220" t="s">
        <v>20</v>
      </c>
      <c r="F1711" s="221" t="s">
        <v>1891</v>
      </c>
      <c r="G1711" s="219"/>
      <c r="H1711" s="222">
        <v>14.65</v>
      </c>
      <c r="I1711" s="223"/>
      <c r="J1711" s="219"/>
      <c r="K1711" s="219"/>
      <c r="L1711" s="224"/>
      <c r="M1711" s="225"/>
      <c r="N1711" s="226"/>
      <c r="O1711" s="226"/>
      <c r="P1711" s="226"/>
      <c r="Q1711" s="226"/>
      <c r="R1711" s="226"/>
      <c r="S1711" s="226"/>
      <c r="T1711" s="227"/>
      <c r="AT1711" s="228" t="s">
        <v>173</v>
      </c>
      <c r="AU1711" s="228" t="s">
        <v>82</v>
      </c>
      <c r="AV1711" s="14" t="s">
        <v>82</v>
      </c>
      <c r="AW1711" s="14" t="s">
        <v>34</v>
      </c>
      <c r="AX1711" s="14" t="s">
        <v>73</v>
      </c>
      <c r="AY1711" s="228" t="s">
        <v>163</v>
      </c>
    </row>
    <row r="1712" spans="1:65" s="13" customFormat="1" ht="11.25">
      <c r="B1712" s="207"/>
      <c r="C1712" s="208"/>
      <c r="D1712" s="209" t="s">
        <v>173</v>
      </c>
      <c r="E1712" s="210" t="s">
        <v>20</v>
      </c>
      <c r="F1712" s="211" t="s">
        <v>1822</v>
      </c>
      <c r="G1712" s="208"/>
      <c r="H1712" s="210" t="s">
        <v>20</v>
      </c>
      <c r="I1712" s="212"/>
      <c r="J1712" s="208"/>
      <c r="K1712" s="208"/>
      <c r="L1712" s="213"/>
      <c r="M1712" s="214"/>
      <c r="N1712" s="215"/>
      <c r="O1712" s="215"/>
      <c r="P1712" s="215"/>
      <c r="Q1712" s="215"/>
      <c r="R1712" s="215"/>
      <c r="S1712" s="215"/>
      <c r="T1712" s="216"/>
      <c r="AT1712" s="217" t="s">
        <v>173</v>
      </c>
      <c r="AU1712" s="217" t="s">
        <v>82</v>
      </c>
      <c r="AV1712" s="13" t="s">
        <v>80</v>
      </c>
      <c r="AW1712" s="13" t="s">
        <v>34</v>
      </c>
      <c r="AX1712" s="13" t="s">
        <v>73</v>
      </c>
      <c r="AY1712" s="217" t="s">
        <v>163</v>
      </c>
    </row>
    <row r="1713" spans="1:65" s="14" customFormat="1" ht="11.25">
      <c r="B1713" s="218"/>
      <c r="C1713" s="219"/>
      <c r="D1713" s="209" t="s">
        <v>173</v>
      </c>
      <c r="E1713" s="220" t="s">
        <v>20</v>
      </c>
      <c r="F1713" s="221" t="s">
        <v>1835</v>
      </c>
      <c r="G1713" s="219"/>
      <c r="H1713" s="222">
        <v>108.57</v>
      </c>
      <c r="I1713" s="223"/>
      <c r="J1713" s="219"/>
      <c r="K1713" s="219"/>
      <c r="L1713" s="224"/>
      <c r="M1713" s="225"/>
      <c r="N1713" s="226"/>
      <c r="O1713" s="226"/>
      <c r="P1713" s="226"/>
      <c r="Q1713" s="226"/>
      <c r="R1713" s="226"/>
      <c r="S1713" s="226"/>
      <c r="T1713" s="227"/>
      <c r="AT1713" s="228" t="s">
        <v>173</v>
      </c>
      <c r="AU1713" s="228" t="s">
        <v>82</v>
      </c>
      <c r="AV1713" s="14" t="s">
        <v>82</v>
      </c>
      <c r="AW1713" s="14" t="s">
        <v>34</v>
      </c>
      <c r="AX1713" s="14" t="s">
        <v>73</v>
      </c>
      <c r="AY1713" s="228" t="s">
        <v>163</v>
      </c>
    </row>
    <row r="1714" spans="1:65" s="14" customFormat="1" ht="11.25">
      <c r="B1714" s="218"/>
      <c r="C1714" s="219"/>
      <c r="D1714" s="209" t="s">
        <v>173</v>
      </c>
      <c r="E1714" s="220" t="s">
        <v>20</v>
      </c>
      <c r="F1714" s="221" t="s">
        <v>419</v>
      </c>
      <c r="G1714" s="219"/>
      <c r="H1714" s="222">
        <v>97.6</v>
      </c>
      <c r="I1714" s="223"/>
      <c r="J1714" s="219"/>
      <c r="K1714" s="219"/>
      <c r="L1714" s="224"/>
      <c r="M1714" s="225"/>
      <c r="N1714" s="226"/>
      <c r="O1714" s="226"/>
      <c r="P1714" s="226"/>
      <c r="Q1714" s="226"/>
      <c r="R1714" s="226"/>
      <c r="S1714" s="226"/>
      <c r="T1714" s="227"/>
      <c r="AT1714" s="228" t="s">
        <v>173</v>
      </c>
      <c r="AU1714" s="228" t="s">
        <v>82</v>
      </c>
      <c r="AV1714" s="14" t="s">
        <v>82</v>
      </c>
      <c r="AW1714" s="14" t="s">
        <v>34</v>
      </c>
      <c r="AX1714" s="14" t="s">
        <v>73</v>
      </c>
      <c r="AY1714" s="228" t="s">
        <v>163</v>
      </c>
    </row>
    <row r="1715" spans="1:65" s="13" customFormat="1" ht="11.25">
      <c r="B1715" s="207"/>
      <c r="C1715" s="208"/>
      <c r="D1715" s="209" t="s">
        <v>173</v>
      </c>
      <c r="E1715" s="210" t="s">
        <v>20</v>
      </c>
      <c r="F1715" s="211" t="s">
        <v>176</v>
      </c>
      <c r="G1715" s="208"/>
      <c r="H1715" s="210" t="s">
        <v>20</v>
      </c>
      <c r="I1715" s="212"/>
      <c r="J1715" s="208"/>
      <c r="K1715" s="208"/>
      <c r="L1715" s="213"/>
      <c r="M1715" s="214"/>
      <c r="N1715" s="215"/>
      <c r="O1715" s="215"/>
      <c r="P1715" s="215"/>
      <c r="Q1715" s="215"/>
      <c r="R1715" s="215"/>
      <c r="S1715" s="215"/>
      <c r="T1715" s="216"/>
      <c r="AT1715" s="217" t="s">
        <v>173</v>
      </c>
      <c r="AU1715" s="217" t="s">
        <v>82</v>
      </c>
      <c r="AV1715" s="13" t="s">
        <v>80</v>
      </c>
      <c r="AW1715" s="13" t="s">
        <v>34</v>
      </c>
      <c r="AX1715" s="13" t="s">
        <v>73</v>
      </c>
      <c r="AY1715" s="217" t="s">
        <v>163</v>
      </c>
    </row>
    <row r="1716" spans="1:65" s="13" customFormat="1" ht="11.25">
      <c r="B1716" s="207"/>
      <c r="C1716" s="208"/>
      <c r="D1716" s="209" t="s">
        <v>173</v>
      </c>
      <c r="E1716" s="210" t="s">
        <v>20</v>
      </c>
      <c r="F1716" s="211" t="s">
        <v>1820</v>
      </c>
      <c r="G1716" s="208"/>
      <c r="H1716" s="210" t="s">
        <v>20</v>
      </c>
      <c r="I1716" s="212"/>
      <c r="J1716" s="208"/>
      <c r="K1716" s="208"/>
      <c r="L1716" s="213"/>
      <c r="M1716" s="214"/>
      <c r="N1716" s="215"/>
      <c r="O1716" s="215"/>
      <c r="P1716" s="215"/>
      <c r="Q1716" s="215"/>
      <c r="R1716" s="215"/>
      <c r="S1716" s="215"/>
      <c r="T1716" s="216"/>
      <c r="AT1716" s="217" t="s">
        <v>173</v>
      </c>
      <c r="AU1716" s="217" t="s">
        <v>82</v>
      </c>
      <c r="AV1716" s="13" t="s">
        <v>80</v>
      </c>
      <c r="AW1716" s="13" t="s">
        <v>34</v>
      </c>
      <c r="AX1716" s="13" t="s">
        <v>73</v>
      </c>
      <c r="AY1716" s="217" t="s">
        <v>163</v>
      </c>
    </row>
    <row r="1717" spans="1:65" s="14" customFormat="1" ht="11.25">
      <c r="B1717" s="218"/>
      <c r="C1717" s="219"/>
      <c r="D1717" s="209" t="s">
        <v>173</v>
      </c>
      <c r="E1717" s="220" t="s">
        <v>20</v>
      </c>
      <c r="F1717" s="221" t="s">
        <v>1857</v>
      </c>
      <c r="G1717" s="219"/>
      <c r="H1717" s="222">
        <v>37</v>
      </c>
      <c r="I1717" s="223"/>
      <c r="J1717" s="219"/>
      <c r="K1717" s="219"/>
      <c r="L1717" s="224"/>
      <c r="M1717" s="225"/>
      <c r="N1717" s="226"/>
      <c r="O1717" s="226"/>
      <c r="P1717" s="226"/>
      <c r="Q1717" s="226"/>
      <c r="R1717" s="226"/>
      <c r="S1717" s="226"/>
      <c r="T1717" s="227"/>
      <c r="AT1717" s="228" t="s">
        <v>173</v>
      </c>
      <c r="AU1717" s="228" t="s">
        <v>82</v>
      </c>
      <c r="AV1717" s="14" t="s">
        <v>82</v>
      </c>
      <c r="AW1717" s="14" t="s">
        <v>34</v>
      </c>
      <c r="AX1717" s="14" t="s">
        <v>73</v>
      </c>
      <c r="AY1717" s="228" t="s">
        <v>163</v>
      </c>
    </row>
    <row r="1718" spans="1:65" s="13" customFormat="1" ht="11.25">
      <c r="B1718" s="207"/>
      <c r="C1718" s="208"/>
      <c r="D1718" s="209" t="s">
        <v>173</v>
      </c>
      <c r="E1718" s="210" t="s">
        <v>20</v>
      </c>
      <c r="F1718" s="211" t="s">
        <v>1822</v>
      </c>
      <c r="G1718" s="208"/>
      <c r="H1718" s="210" t="s">
        <v>20</v>
      </c>
      <c r="I1718" s="212"/>
      <c r="J1718" s="208"/>
      <c r="K1718" s="208"/>
      <c r="L1718" s="213"/>
      <c r="M1718" s="214"/>
      <c r="N1718" s="215"/>
      <c r="O1718" s="215"/>
      <c r="P1718" s="215"/>
      <c r="Q1718" s="215"/>
      <c r="R1718" s="215"/>
      <c r="S1718" s="215"/>
      <c r="T1718" s="216"/>
      <c r="AT1718" s="217" t="s">
        <v>173</v>
      </c>
      <c r="AU1718" s="217" t="s">
        <v>82</v>
      </c>
      <c r="AV1718" s="13" t="s">
        <v>80</v>
      </c>
      <c r="AW1718" s="13" t="s">
        <v>34</v>
      </c>
      <c r="AX1718" s="13" t="s">
        <v>73</v>
      </c>
      <c r="AY1718" s="217" t="s">
        <v>163</v>
      </c>
    </row>
    <row r="1719" spans="1:65" s="14" customFormat="1" ht="11.25">
      <c r="B1719" s="218"/>
      <c r="C1719" s="219"/>
      <c r="D1719" s="209" t="s">
        <v>173</v>
      </c>
      <c r="E1719" s="220" t="s">
        <v>20</v>
      </c>
      <c r="F1719" s="221" t="s">
        <v>1858</v>
      </c>
      <c r="G1719" s="219"/>
      <c r="H1719" s="222">
        <v>187.8</v>
      </c>
      <c r="I1719" s="223"/>
      <c r="J1719" s="219"/>
      <c r="K1719" s="219"/>
      <c r="L1719" s="224"/>
      <c r="M1719" s="225"/>
      <c r="N1719" s="226"/>
      <c r="O1719" s="226"/>
      <c r="P1719" s="226"/>
      <c r="Q1719" s="226"/>
      <c r="R1719" s="226"/>
      <c r="S1719" s="226"/>
      <c r="T1719" s="227"/>
      <c r="AT1719" s="228" t="s">
        <v>173</v>
      </c>
      <c r="AU1719" s="228" t="s">
        <v>82</v>
      </c>
      <c r="AV1719" s="14" t="s">
        <v>82</v>
      </c>
      <c r="AW1719" s="14" t="s">
        <v>34</v>
      </c>
      <c r="AX1719" s="14" t="s">
        <v>73</v>
      </c>
      <c r="AY1719" s="228" t="s">
        <v>163</v>
      </c>
    </row>
    <row r="1720" spans="1:65" s="15" customFormat="1" ht="11.25">
      <c r="B1720" s="229"/>
      <c r="C1720" s="230"/>
      <c r="D1720" s="209" t="s">
        <v>173</v>
      </c>
      <c r="E1720" s="231" t="s">
        <v>20</v>
      </c>
      <c r="F1720" s="232" t="s">
        <v>178</v>
      </c>
      <c r="G1720" s="230"/>
      <c r="H1720" s="233">
        <v>445.62</v>
      </c>
      <c r="I1720" s="234"/>
      <c r="J1720" s="230"/>
      <c r="K1720" s="230"/>
      <c r="L1720" s="235"/>
      <c r="M1720" s="236"/>
      <c r="N1720" s="237"/>
      <c r="O1720" s="237"/>
      <c r="P1720" s="237"/>
      <c r="Q1720" s="237"/>
      <c r="R1720" s="237"/>
      <c r="S1720" s="237"/>
      <c r="T1720" s="238"/>
      <c r="AT1720" s="239" t="s">
        <v>173</v>
      </c>
      <c r="AU1720" s="239" t="s">
        <v>82</v>
      </c>
      <c r="AV1720" s="15" t="s">
        <v>171</v>
      </c>
      <c r="AW1720" s="15" t="s">
        <v>34</v>
      </c>
      <c r="AX1720" s="15" t="s">
        <v>80</v>
      </c>
      <c r="AY1720" s="239" t="s">
        <v>163</v>
      </c>
    </row>
    <row r="1721" spans="1:65" s="2" customFormat="1" ht="38.25" customHeight="1">
      <c r="A1721" s="36"/>
      <c r="B1721" s="37"/>
      <c r="C1721" s="194" t="s">
        <v>1892</v>
      </c>
      <c r="D1721" s="194" t="s">
        <v>166</v>
      </c>
      <c r="E1721" s="195" t="s">
        <v>1893</v>
      </c>
      <c r="F1721" s="196" t="s">
        <v>1894</v>
      </c>
      <c r="G1721" s="197" t="s">
        <v>185</v>
      </c>
      <c r="H1721" s="198">
        <v>3789.6669999999999</v>
      </c>
      <c r="I1721" s="199"/>
      <c r="J1721" s="200">
        <f>ROUND(I1721*H1721,2)</f>
        <v>0</v>
      </c>
      <c r="K1721" s="196" t="s">
        <v>170</v>
      </c>
      <c r="L1721" s="41"/>
      <c r="M1721" s="201" t="s">
        <v>20</v>
      </c>
      <c r="N1721" s="202" t="s">
        <v>44</v>
      </c>
      <c r="O1721" s="66"/>
      <c r="P1721" s="203">
        <f>O1721*H1721</f>
        <v>0</v>
      </c>
      <c r="Q1721" s="203">
        <v>2.5839999999999999E-4</v>
      </c>
      <c r="R1721" s="203">
        <f>Q1721*H1721</f>
        <v>0.97924995279999993</v>
      </c>
      <c r="S1721" s="203">
        <v>0</v>
      </c>
      <c r="T1721" s="204">
        <f>S1721*H1721</f>
        <v>0</v>
      </c>
      <c r="U1721" s="36"/>
      <c r="V1721" s="36"/>
      <c r="W1721" s="36"/>
      <c r="X1721" s="36"/>
      <c r="Y1721" s="36"/>
      <c r="Z1721" s="36"/>
      <c r="AA1721" s="36"/>
      <c r="AB1721" s="36"/>
      <c r="AC1721" s="36"/>
      <c r="AD1721" s="36"/>
      <c r="AE1721" s="36"/>
      <c r="AR1721" s="205" t="s">
        <v>275</v>
      </c>
      <c r="AT1721" s="205" t="s">
        <v>166</v>
      </c>
      <c r="AU1721" s="205" t="s">
        <v>82</v>
      </c>
      <c r="AY1721" s="19" t="s">
        <v>163</v>
      </c>
      <c r="BE1721" s="206">
        <f>IF(N1721="základní",J1721,0)</f>
        <v>0</v>
      </c>
      <c r="BF1721" s="206">
        <f>IF(N1721="snížená",J1721,0)</f>
        <v>0</v>
      </c>
      <c r="BG1721" s="206">
        <f>IF(N1721="zákl. přenesená",J1721,0)</f>
        <v>0</v>
      </c>
      <c r="BH1721" s="206">
        <f>IF(N1721="sníž. přenesená",J1721,0)</f>
        <v>0</v>
      </c>
      <c r="BI1721" s="206">
        <f>IF(N1721="nulová",J1721,0)</f>
        <v>0</v>
      </c>
      <c r="BJ1721" s="19" t="s">
        <v>80</v>
      </c>
      <c r="BK1721" s="206">
        <f>ROUND(I1721*H1721,2)</f>
        <v>0</v>
      </c>
      <c r="BL1721" s="19" t="s">
        <v>275</v>
      </c>
      <c r="BM1721" s="205" t="s">
        <v>1895</v>
      </c>
    </row>
    <row r="1722" spans="1:65" s="2" customFormat="1" ht="30.75" customHeight="1">
      <c r="A1722" s="36"/>
      <c r="B1722" s="37"/>
      <c r="C1722" s="194" t="s">
        <v>1896</v>
      </c>
      <c r="D1722" s="194" t="s">
        <v>166</v>
      </c>
      <c r="E1722" s="195" t="s">
        <v>1897</v>
      </c>
      <c r="F1722" s="196" t="s">
        <v>1898</v>
      </c>
      <c r="G1722" s="197" t="s">
        <v>185</v>
      </c>
      <c r="H1722" s="198">
        <v>1605.06</v>
      </c>
      <c r="I1722" s="199"/>
      <c r="J1722" s="200">
        <f>ROUND(I1722*H1722,2)</f>
        <v>0</v>
      </c>
      <c r="K1722" s="196" t="s">
        <v>170</v>
      </c>
      <c r="L1722" s="41"/>
      <c r="M1722" s="201" t="s">
        <v>20</v>
      </c>
      <c r="N1722" s="202" t="s">
        <v>44</v>
      </c>
      <c r="O1722" s="66"/>
      <c r="P1722" s="203">
        <f>O1722*H1722</f>
        <v>0</v>
      </c>
      <c r="Q1722" s="203">
        <v>2.5839999999999999E-4</v>
      </c>
      <c r="R1722" s="203">
        <f>Q1722*H1722</f>
        <v>0.41474750399999999</v>
      </c>
      <c r="S1722" s="203">
        <v>0</v>
      </c>
      <c r="T1722" s="204">
        <f>S1722*H1722</f>
        <v>0</v>
      </c>
      <c r="U1722" s="36"/>
      <c r="V1722" s="36"/>
      <c r="W1722" s="36"/>
      <c r="X1722" s="36"/>
      <c r="Y1722" s="36"/>
      <c r="Z1722" s="36"/>
      <c r="AA1722" s="36"/>
      <c r="AB1722" s="36"/>
      <c r="AC1722" s="36"/>
      <c r="AD1722" s="36"/>
      <c r="AE1722" s="36"/>
      <c r="AR1722" s="205" t="s">
        <v>275</v>
      </c>
      <c r="AT1722" s="205" t="s">
        <v>166</v>
      </c>
      <c r="AU1722" s="205" t="s">
        <v>82</v>
      </c>
      <c r="AY1722" s="19" t="s">
        <v>163</v>
      </c>
      <c r="BE1722" s="206">
        <f>IF(N1722="základní",J1722,0)</f>
        <v>0</v>
      </c>
      <c r="BF1722" s="206">
        <f>IF(N1722="snížená",J1722,0)</f>
        <v>0</v>
      </c>
      <c r="BG1722" s="206">
        <f>IF(N1722="zákl. přenesená",J1722,0)</f>
        <v>0</v>
      </c>
      <c r="BH1722" s="206">
        <f>IF(N1722="sníž. přenesená",J1722,0)</f>
        <v>0</v>
      </c>
      <c r="BI1722" s="206">
        <f>IF(N1722="nulová",J1722,0)</f>
        <v>0</v>
      </c>
      <c r="BJ1722" s="19" t="s">
        <v>80</v>
      </c>
      <c r="BK1722" s="206">
        <f>ROUND(I1722*H1722,2)</f>
        <v>0</v>
      </c>
      <c r="BL1722" s="19" t="s">
        <v>275</v>
      </c>
      <c r="BM1722" s="205" t="s">
        <v>1899</v>
      </c>
    </row>
    <row r="1723" spans="1:65" s="2" customFormat="1" ht="29.25" customHeight="1">
      <c r="A1723" s="36"/>
      <c r="B1723" s="37"/>
      <c r="C1723" s="194" t="s">
        <v>1900</v>
      </c>
      <c r="D1723" s="194" t="s">
        <v>166</v>
      </c>
      <c r="E1723" s="195" t="s">
        <v>1901</v>
      </c>
      <c r="F1723" s="196" t="s">
        <v>1902</v>
      </c>
      <c r="G1723" s="197" t="s">
        <v>185</v>
      </c>
      <c r="H1723" s="198">
        <v>445.62</v>
      </c>
      <c r="I1723" s="199"/>
      <c r="J1723" s="200">
        <f>ROUND(I1723*H1723,2)</f>
        <v>0</v>
      </c>
      <c r="K1723" s="196" t="s">
        <v>170</v>
      </c>
      <c r="L1723" s="41"/>
      <c r="M1723" s="201" t="s">
        <v>20</v>
      </c>
      <c r="N1723" s="202" t="s">
        <v>44</v>
      </c>
      <c r="O1723" s="66"/>
      <c r="P1723" s="203">
        <f>O1723*H1723</f>
        <v>0</v>
      </c>
      <c r="Q1723" s="203">
        <v>2.5839999999999999E-4</v>
      </c>
      <c r="R1723" s="203">
        <f>Q1723*H1723</f>
        <v>0.115148208</v>
      </c>
      <c r="S1723" s="203">
        <v>0</v>
      </c>
      <c r="T1723" s="204">
        <f>S1723*H1723</f>
        <v>0</v>
      </c>
      <c r="U1723" s="36"/>
      <c r="V1723" s="36"/>
      <c r="W1723" s="36"/>
      <c r="X1723" s="36"/>
      <c r="Y1723" s="36"/>
      <c r="Z1723" s="36"/>
      <c r="AA1723" s="36"/>
      <c r="AB1723" s="36"/>
      <c r="AC1723" s="36"/>
      <c r="AD1723" s="36"/>
      <c r="AE1723" s="36"/>
      <c r="AR1723" s="205" t="s">
        <v>275</v>
      </c>
      <c r="AT1723" s="205" t="s">
        <v>166</v>
      </c>
      <c r="AU1723" s="205" t="s">
        <v>82</v>
      </c>
      <c r="AY1723" s="19" t="s">
        <v>163</v>
      </c>
      <c r="BE1723" s="206">
        <f>IF(N1723="základní",J1723,0)</f>
        <v>0</v>
      </c>
      <c r="BF1723" s="206">
        <f>IF(N1723="snížená",J1723,0)</f>
        <v>0</v>
      </c>
      <c r="BG1723" s="206">
        <f>IF(N1723="zákl. přenesená",J1723,0)</f>
        <v>0</v>
      </c>
      <c r="BH1723" s="206">
        <f>IF(N1723="sníž. přenesená",J1723,0)</f>
        <v>0</v>
      </c>
      <c r="BI1723" s="206">
        <f>IF(N1723="nulová",J1723,0)</f>
        <v>0</v>
      </c>
      <c r="BJ1723" s="19" t="s">
        <v>80</v>
      </c>
      <c r="BK1723" s="206">
        <f>ROUND(I1723*H1723,2)</f>
        <v>0</v>
      </c>
      <c r="BL1723" s="19" t="s">
        <v>275</v>
      </c>
      <c r="BM1723" s="205" t="s">
        <v>1903</v>
      </c>
    </row>
    <row r="1724" spans="1:65" s="2" customFormat="1" ht="38.25" customHeight="1">
      <c r="A1724" s="36"/>
      <c r="B1724" s="37"/>
      <c r="C1724" s="194" t="s">
        <v>1904</v>
      </c>
      <c r="D1724" s="194" t="s">
        <v>166</v>
      </c>
      <c r="E1724" s="195" t="s">
        <v>1905</v>
      </c>
      <c r="F1724" s="196" t="s">
        <v>1906</v>
      </c>
      <c r="G1724" s="197" t="s">
        <v>185</v>
      </c>
      <c r="H1724" s="198">
        <v>2570.174</v>
      </c>
      <c r="I1724" s="199"/>
      <c r="J1724" s="200">
        <f>ROUND(I1724*H1724,2)</f>
        <v>0</v>
      </c>
      <c r="K1724" s="196" t="s">
        <v>170</v>
      </c>
      <c r="L1724" s="41"/>
      <c r="M1724" s="201" t="s">
        <v>20</v>
      </c>
      <c r="N1724" s="202" t="s">
        <v>44</v>
      </c>
      <c r="O1724" s="66"/>
      <c r="P1724" s="203">
        <f>O1724*H1724</f>
        <v>0</v>
      </c>
      <c r="Q1724" s="203">
        <v>3.1199999999999999E-5</v>
      </c>
      <c r="R1724" s="203">
        <f>Q1724*H1724</f>
        <v>8.0189428800000004E-2</v>
      </c>
      <c r="S1724" s="203">
        <v>0</v>
      </c>
      <c r="T1724" s="204">
        <f>S1724*H1724</f>
        <v>0</v>
      </c>
      <c r="U1724" s="36"/>
      <c r="V1724" s="36"/>
      <c r="W1724" s="36"/>
      <c r="X1724" s="36"/>
      <c r="Y1724" s="36"/>
      <c r="Z1724" s="36"/>
      <c r="AA1724" s="36"/>
      <c r="AB1724" s="36"/>
      <c r="AC1724" s="36"/>
      <c r="AD1724" s="36"/>
      <c r="AE1724" s="36"/>
      <c r="AR1724" s="205" t="s">
        <v>275</v>
      </c>
      <c r="AT1724" s="205" t="s">
        <v>166</v>
      </c>
      <c r="AU1724" s="205" t="s">
        <v>82</v>
      </c>
      <c r="AY1724" s="19" t="s">
        <v>163</v>
      </c>
      <c r="BE1724" s="206">
        <f>IF(N1724="základní",J1724,0)</f>
        <v>0</v>
      </c>
      <c r="BF1724" s="206">
        <f>IF(N1724="snížená",J1724,0)</f>
        <v>0</v>
      </c>
      <c r="BG1724" s="206">
        <f>IF(N1724="zákl. přenesená",J1724,0)</f>
        <v>0</v>
      </c>
      <c r="BH1724" s="206">
        <f>IF(N1724="sníž. přenesená",J1724,0)</f>
        <v>0</v>
      </c>
      <c r="BI1724" s="206">
        <f>IF(N1724="nulová",J1724,0)</f>
        <v>0</v>
      </c>
      <c r="BJ1724" s="19" t="s">
        <v>80</v>
      </c>
      <c r="BK1724" s="206">
        <f>ROUND(I1724*H1724,2)</f>
        <v>0</v>
      </c>
      <c r="BL1724" s="19" t="s">
        <v>275</v>
      </c>
      <c r="BM1724" s="205" t="s">
        <v>1907</v>
      </c>
    </row>
    <row r="1725" spans="1:65" s="14" customFormat="1" ht="11.25">
      <c r="B1725" s="218"/>
      <c r="C1725" s="219"/>
      <c r="D1725" s="209" t="s">
        <v>173</v>
      </c>
      <c r="E1725" s="220" t="s">
        <v>20</v>
      </c>
      <c r="F1725" s="221" t="s">
        <v>1908</v>
      </c>
      <c r="G1725" s="219"/>
      <c r="H1725" s="222">
        <v>2570.174</v>
      </c>
      <c r="I1725" s="223"/>
      <c r="J1725" s="219"/>
      <c r="K1725" s="219"/>
      <c r="L1725" s="224"/>
      <c r="M1725" s="225"/>
      <c r="N1725" s="226"/>
      <c r="O1725" s="226"/>
      <c r="P1725" s="226"/>
      <c r="Q1725" s="226"/>
      <c r="R1725" s="226"/>
      <c r="S1725" s="226"/>
      <c r="T1725" s="227"/>
      <c r="AT1725" s="228" t="s">
        <v>173</v>
      </c>
      <c r="AU1725" s="228" t="s">
        <v>82</v>
      </c>
      <c r="AV1725" s="14" t="s">
        <v>82</v>
      </c>
      <c r="AW1725" s="14" t="s">
        <v>34</v>
      </c>
      <c r="AX1725" s="14" t="s">
        <v>80</v>
      </c>
      <c r="AY1725" s="228" t="s">
        <v>163</v>
      </c>
    </row>
    <row r="1726" spans="1:65" s="2" customFormat="1" ht="38.25" customHeight="1">
      <c r="A1726" s="36"/>
      <c r="B1726" s="37"/>
      <c r="C1726" s="194" t="s">
        <v>1909</v>
      </c>
      <c r="D1726" s="194" t="s">
        <v>166</v>
      </c>
      <c r="E1726" s="195" t="s">
        <v>1910</v>
      </c>
      <c r="F1726" s="196" t="s">
        <v>1911</v>
      </c>
      <c r="G1726" s="197" t="s">
        <v>185</v>
      </c>
      <c r="H1726" s="198">
        <v>2570.174</v>
      </c>
      <c r="I1726" s="199"/>
      <c r="J1726" s="200">
        <f>ROUND(I1726*H1726,2)</f>
        <v>0</v>
      </c>
      <c r="K1726" s="196" t="s">
        <v>170</v>
      </c>
      <c r="L1726" s="41"/>
      <c r="M1726" s="201" t="s">
        <v>20</v>
      </c>
      <c r="N1726" s="202" t="s">
        <v>44</v>
      </c>
      <c r="O1726" s="66"/>
      <c r="P1726" s="203">
        <f>O1726*H1726</f>
        <v>0</v>
      </c>
      <c r="Q1726" s="203">
        <v>1.43E-5</v>
      </c>
      <c r="R1726" s="203">
        <f>Q1726*H1726</f>
        <v>3.6753488200000003E-2</v>
      </c>
      <c r="S1726" s="203">
        <v>0</v>
      </c>
      <c r="T1726" s="204">
        <f>S1726*H1726</f>
        <v>0</v>
      </c>
      <c r="U1726" s="36"/>
      <c r="V1726" s="36"/>
      <c r="W1726" s="36"/>
      <c r="X1726" s="36"/>
      <c r="Y1726" s="36"/>
      <c r="Z1726" s="36"/>
      <c r="AA1726" s="36"/>
      <c r="AB1726" s="36"/>
      <c r="AC1726" s="36"/>
      <c r="AD1726" s="36"/>
      <c r="AE1726" s="36"/>
      <c r="AR1726" s="205" t="s">
        <v>275</v>
      </c>
      <c r="AT1726" s="205" t="s">
        <v>166</v>
      </c>
      <c r="AU1726" s="205" t="s">
        <v>82</v>
      </c>
      <c r="AY1726" s="19" t="s">
        <v>163</v>
      </c>
      <c r="BE1726" s="206">
        <f>IF(N1726="základní",J1726,0)</f>
        <v>0</v>
      </c>
      <c r="BF1726" s="206">
        <f>IF(N1726="snížená",J1726,0)</f>
        <v>0</v>
      </c>
      <c r="BG1726" s="206">
        <f>IF(N1726="zákl. přenesená",J1726,0)</f>
        <v>0</v>
      </c>
      <c r="BH1726" s="206">
        <f>IF(N1726="sníž. přenesená",J1726,0)</f>
        <v>0</v>
      </c>
      <c r="BI1726" s="206">
        <f>IF(N1726="nulová",J1726,0)</f>
        <v>0</v>
      </c>
      <c r="BJ1726" s="19" t="s">
        <v>80</v>
      </c>
      <c r="BK1726" s="206">
        <f>ROUND(I1726*H1726,2)</f>
        <v>0</v>
      </c>
      <c r="BL1726" s="19" t="s">
        <v>275</v>
      </c>
      <c r="BM1726" s="205" t="s">
        <v>1912</v>
      </c>
    </row>
    <row r="1727" spans="1:65" s="14" customFormat="1" ht="11.25">
      <c r="B1727" s="218"/>
      <c r="C1727" s="219"/>
      <c r="D1727" s="209" t="s">
        <v>173</v>
      </c>
      <c r="E1727" s="220" t="s">
        <v>20</v>
      </c>
      <c r="F1727" s="221" t="s">
        <v>1908</v>
      </c>
      <c r="G1727" s="219"/>
      <c r="H1727" s="222">
        <v>2570.174</v>
      </c>
      <c r="I1727" s="223"/>
      <c r="J1727" s="219"/>
      <c r="K1727" s="219"/>
      <c r="L1727" s="224"/>
      <c r="M1727" s="225"/>
      <c r="N1727" s="226"/>
      <c r="O1727" s="226"/>
      <c r="P1727" s="226"/>
      <c r="Q1727" s="226"/>
      <c r="R1727" s="226"/>
      <c r="S1727" s="226"/>
      <c r="T1727" s="227"/>
      <c r="AT1727" s="228" t="s">
        <v>173</v>
      </c>
      <c r="AU1727" s="228" t="s">
        <v>82</v>
      </c>
      <c r="AV1727" s="14" t="s">
        <v>82</v>
      </c>
      <c r="AW1727" s="14" t="s">
        <v>34</v>
      </c>
      <c r="AX1727" s="14" t="s">
        <v>80</v>
      </c>
      <c r="AY1727" s="228" t="s">
        <v>163</v>
      </c>
    </row>
    <row r="1728" spans="1:65" s="12" customFormat="1" ht="22.9" customHeight="1">
      <c r="B1728" s="178"/>
      <c r="C1728" s="179"/>
      <c r="D1728" s="180" t="s">
        <v>72</v>
      </c>
      <c r="E1728" s="192" t="s">
        <v>1913</v>
      </c>
      <c r="F1728" s="192" t="s">
        <v>1914</v>
      </c>
      <c r="G1728" s="179"/>
      <c r="H1728" s="179"/>
      <c r="I1728" s="182"/>
      <c r="J1728" s="193">
        <f>BK1728</f>
        <v>0</v>
      </c>
      <c r="K1728" s="179"/>
      <c r="L1728" s="184"/>
      <c r="M1728" s="185"/>
      <c r="N1728" s="186"/>
      <c r="O1728" s="186"/>
      <c r="P1728" s="187">
        <f>SUM(P1729:P1731)</f>
        <v>0</v>
      </c>
      <c r="Q1728" s="186"/>
      <c r="R1728" s="187">
        <f>SUM(R1729:R1731)</f>
        <v>0</v>
      </c>
      <c r="S1728" s="186"/>
      <c r="T1728" s="188">
        <f>SUM(T1729:T1731)</f>
        <v>0</v>
      </c>
      <c r="AR1728" s="189" t="s">
        <v>82</v>
      </c>
      <c r="AT1728" s="190" t="s">
        <v>72</v>
      </c>
      <c r="AU1728" s="190" t="s">
        <v>80</v>
      </c>
      <c r="AY1728" s="189" t="s">
        <v>163</v>
      </c>
      <c r="BK1728" s="191">
        <f>SUM(BK1729:BK1731)</f>
        <v>0</v>
      </c>
    </row>
    <row r="1729" spans="1:65" s="2" customFormat="1" ht="40.9" customHeight="1">
      <c r="A1729" s="36"/>
      <c r="B1729" s="37"/>
      <c r="C1729" s="194" t="s">
        <v>1915</v>
      </c>
      <c r="D1729" s="194" t="s">
        <v>166</v>
      </c>
      <c r="E1729" s="195" t="s">
        <v>1916</v>
      </c>
      <c r="F1729" s="196" t="s">
        <v>1917</v>
      </c>
      <c r="G1729" s="197" t="s">
        <v>194</v>
      </c>
      <c r="H1729" s="198">
        <v>406</v>
      </c>
      <c r="I1729" s="199"/>
      <c r="J1729" s="200">
        <f>ROUND(I1729*H1729,2)</f>
        <v>0</v>
      </c>
      <c r="K1729" s="196" t="s">
        <v>20</v>
      </c>
      <c r="L1729" s="41"/>
      <c r="M1729" s="201" t="s">
        <v>20</v>
      </c>
      <c r="N1729" s="202" t="s">
        <v>44</v>
      </c>
      <c r="O1729" s="66"/>
      <c r="P1729" s="203">
        <f>O1729*H1729</f>
        <v>0</v>
      </c>
      <c r="Q1729" s="203">
        <v>0</v>
      </c>
      <c r="R1729" s="203">
        <f>Q1729*H1729</f>
        <v>0</v>
      </c>
      <c r="S1729" s="203">
        <v>0</v>
      </c>
      <c r="T1729" s="204">
        <f>S1729*H1729</f>
        <v>0</v>
      </c>
      <c r="U1729" s="36"/>
      <c r="V1729" s="36"/>
      <c r="W1729" s="36"/>
      <c r="X1729" s="36"/>
      <c r="Y1729" s="36"/>
      <c r="Z1729" s="36"/>
      <c r="AA1729" s="36"/>
      <c r="AB1729" s="36"/>
      <c r="AC1729" s="36"/>
      <c r="AD1729" s="36"/>
      <c r="AE1729" s="36"/>
      <c r="AR1729" s="205" t="s">
        <v>275</v>
      </c>
      <c r="AT1729" s="205" t="s">
        <v>166</v>
      </c>
      <c r="AU1729" s="205" t="s">
        <v>82</v>
      </c>
      <c r="AY1729" s="19" t="s">
        <v>163</v>
      </c>
      <c r="BE1729" s="206">
        <f>IF(N1729="základní",J1729,0)</f>
        <v>0</v>
      </c>
      <c r="BF1729" s="206">
        <f>IF(N1729="snížená",J1729,0)</f>
        <v>0</v>
      </c>
      <c r="BG1729" s="206">
        <f>IF(N1729="zákl. přenesená",J1729,0)</f>
        <v>0</v>
      </c>
      <c r="BH1729" s="206">
        <f>IF(N1729="sníž. přenesená",J1729,0)</f>
        <v>0</v>
      </c>
      <c r="BI1729" s="206">
        <f>IF(N1729="nulová",J1729,0)</f>
        <v>0</v>
      </c>
      <c r="BJ1729" s="19" t="s">
        <v>80</v>
      </c>
      <c r="BK1729" s="206">
        <f>ROUND(I1729*H1729,2)</f>
        <v>0</v>
      </c>
      <c r="BL1729" s="19" t="s">
        <v>275</v>
      </c>
      <c r="BM1729" s="205" t="s">
        <v>1918</v>
      </c>
    </row>
    <row r="1730" spans="1:65" s="2" customFormat="1" ht="40.9" customHeight="1">
      <c r="A1730" s="36"/>
      <c r="B1730" s="37"/>
      <c r="C1730" s="194" t="s">
        <v>1919</v>
      </c>
      <c r="D1730" s="194" t="s">
        <v>166</v>
      </c>
      <c r="E1730" s="195" t="s">
        <v>1920</v>
      </c>
      <c r="F1730" s="196" t="s">
        <v>1921</v>
      </c>
      <c r="G1730" s="197" t="s">
        <v>194</v>
      </c>
      <c r="H1730" s="198">
        <v>88</v>
      </c>
      <c r="I1730" s="199"/>
      <c r="J1730" s="200">
        <f>ROUND(I1730*H1730,2)</f>
        <v>0</v>
      </c>
      <c r="K1730" s="196" t="s">
        <v>20</v>
      </c>
      <c r="L1730" s="41"/>
      <c r="M1730" s="201" t="s">
        <v>20</v>
      </c>
      <c r="N1730" s="202" t="s">
        <v>44</v>
      </c>
      <c r="O1730" s="66"/>
      <c r="P1730" s="203">
        <f>O1730*H1730</f>
        <v>0</v>
      </c>
      <c r="Q1730" s="203">
        <v>0</v>
      </c>
      <c r="R1730" s="203">
        <f>Q1730*H1730</f>
        <v>0</v>
      </c>
      <c r="S1730" s="203">
        <v>0</v>
      </c>
      <c r="T1730" s="204">
        <f>S1730*H1730</f>
        <v>0</v>
      </c>
      <c r="U1730" s="36"/>
      <c r="V1730" s="36"/>
      <c r="W1730" s="36"/>
      <c r="X1730" s="36"/>
      <c r="Y1730" s="36"/>
      <c r="Z1730" s="36"/>
      <c r="AA1730" s="36"/>
      <c r="AB1730" s="36"/>
      <c r="AC1730" s="36"/>
      <c r="AD1730" s="36"/>
      <c r="AE1730" s="36"/>
      <c r="AR1730" s="205" t="s">
        <v>275</v>
      </c>
      <c r="AT1730" s="205" t="s">
        <v>166</v>
      </c>
      <c r="AU1730" s="205" t="s">
        <v>82</v>
      </c>
      <c r="AY1730" s="19" t="s">
        <v>163</v>
      </c>
      <c r="BE1730" s="206">
        <f>IF(N1730="základní",J1730,0)</f>
        <v>0</v>
      </c>
      <c r="BF1730" s="206">
        <f>IF(N1730="snížená",J1730,0)</f>
        <v>0</v>
      </c>
      <c r="BG1730" s="206">
        <f>IF(N1730="zákl. přenesená",J1730,0)</f>
        <v>0</v>
      </c>
      <c r="BH1730" s="206">
        <f>IF(N1730="sníž. přenesená",J1730,0)</f>
        <v>0</v>
      </c>
      <c r="BI1730" s="206">
        <f>IF(N1730="nulová",J1730,0)</f>
        <v>0</v>
      </c>
      <c r="BJ1730" s="19" t="s">
        <v>80</v>
      </c>
      <c r="BK1730" s="206">
        <f>ROUND(I1730*H1730,2)</f>
        <v>0</v>
      </c>
      <c r="BL1730" s="19" t="s">
        <v>275</v>
      </c>
      <c r="BM1730" s="205" t="s">
        <v>1922</v>
      </c>
    </row>
    <row r="1731" spans="1:65" s="2" customFormat="1" ht="14.45" customHeight="1">
      <c r="A1731" s="36"/>
      <c r="B1731" s="37"/>
      <c r="C1731" s="194" t="s">
        <v>1923</v>
      </c>
      <c r="D1731" s="194" t="s">
        <v>166</v>
      </c>
      <c r="E1731" s="195" t="s">
        <v>1924</v>
      </c>
      <c r="F1731" s="196" t="s">
        <v>1925</v>
      </c>
      <c r="G1731" s="197" t="s">
        <v>194</v>
      </c>
      <c r="H1731" s="198">
        <v>80</v>
      </c>
      <c r="I1731" s="199"/>
      <c r="J1731" s="200">
        <f>ROUND(I1731*H1731,2)</f>
        <v>0</v>
      </c>
      <c r="K1731" s="196" t="s">
        <v>20</v>
      </c>
      <c r="L1731" s="41"/>
      <c r="M1731" s="201" t="s">
        <v>20</v>
      </c>
      <c r="N1731" s="202" t="s">
        <v>44</v>
      </c>
      <c r="O1731" s="66"/>
      <c r="P1731" s="203">
        <f>O1731*H1731</f>
        <v>0</v>
      </c>
      <c r="Q1731" s="203">
        <v>0</v>
      </c>
      <c r="R1731" s="203">
        <f>Q1731*H1731</f>
        <v>0</v>
      </c>
      <c r="S1731" s="203">
        <v>0</v>
      </c>
      <c r="T1731" s="204">
        <f>S1731*H1731</f>
        <v>0</v>
      </c>
      <c r="U1731" s="36"/>
      <c r="V1731" s="36"/>
      <c r="W1731" s="36"/>
      <c r="X1731" s="36"/>
      <c r="Y1731" s="36"/>
      <c r="Z1731" s="36"/>
      <c r="AA1731" s="36"/>
      <c r="AB1731" s="36"/>
      <c r="AC1731" s="36"/>
      <c r="AD1731" s="36"/>
      <c r="AE1731" s="36"/>
      <c r="AR1731" s="205" t="s">
        <v>275</v>
      </c>
      <c r="AT1731" s="205" t="s">
        <v>166</v>
      </c>
      <c r="AU1731" s="205" t="s">
        <v>82</v>
      </c>
      <c r="AY1731" s="19" t="s">
        <v>163</v>
      </c>
      <c r="BE1731" s="206">
        <f>IF(N1731="základní",J1731,0)</f>
        <v>0</v>
      </c>
      <c r="BF1731" s="206">
        <f>IF(N1731="snížená",J1731,0)</f>
        <v>0</v>
      </c>
      <c r="BG1731" s="206">
        <f>IF(N1731="zákl. přenesená",J1731,0)</f>
        <v>0</v>
      </c>
      <c r="BH1731" s="206">
        <f>IF(N1731="sníž. přenesená",J1731,0)</f>
        <v>0</v>
      </c>
      <c r="BI1731" s="206">
        <f>IF(N1731="nulová",J1731,0)</f>
        <v>0</v>
      </c>
      <c r="BJ1731" s="19" t="s">
        <v>80</v>
      </c>
      <c r="BK1731" s="206">
        <f>ROUND(I1731*H1731,2)</f>
        <v>0</v>
      </c>
      <c r="BL1731" s="19" t="s">
        <v>275</v>
      </c>
      <c r="BM1731" s="205" t="s">
        <v>1926</v>
      </c>
    </row>
    <row r="1732" spans="1:65" s="12" customFormat="1" ht="22.9" customHeight="1">
      <c r="B1732" s="178"/>
      <c r="C1732" s="179"/>
      <c r="D1732" s="180" t="s">
        <v>72</v>
      </c>
      <c r="E1732" s="192" t="s">
        <v>1927</v>
      </c>
      <c r="F1732" s="192" t="s">
        <v>1928</v>
      </c>
      <c r="G1732" s="179"/>
      <c r="H1732" s="179"/>
      <c r="I1732" s="182"/>
      <c r="J1732" s="193">
        <f>BK1732</f>
        <v>0</v>
      </c>
      <c r="K1732" s="179"/>
      <c r="L1732" s="184"/>
      <c r="M1732" s="185"/>
      <c r="N1732" s="186"/>
      <c r="O1732" s="186"/>
      <c r="P1732" s="187">
        <f>P1733</f>
        <v>0</v>
      </c>
      <c r="Q1732" s="186"/>
      <c r="R1732" s="187">
        <f>R1733</f>
        <v>0</v>
      </c>
      <c r="S1732" s="186"/>
      <c r="T1732" s="188">
        <f>T1733</f>
        <v>0</v>
      </c>
      <c r="AR1732" s="189" t="s">
        <v>82</v>
      </c>
      <c r="AT1732" s="190" t="s">
        <v>72</v>
      </c>
      <c r="AU1732" s="190" t="s">
        <v>80</v>
      </c>
      <c r="AY1732" s="189" t="s">
        <v>163</v>
      </c>
      <c r="BK1732" s="191">
        <f>BK1733</f>
        <v>0</v>
      </c>
    </row>
    <row r="1733" spans="1:65" s="2" customFormat="1" ht="14.45" customHeight="1">
      <c r="A1733" s="36"/>
      <c r="B1733" s="37"/>
      <c r="C1733" s="194" t="s">
        <v>1929</v>
      </c>
      <c r="D1733" s="194" t="s">
        <v>166</v>
      </c>
      <c r="E1733" s="195" t="s">
        <v>1930</v>
      </c>
      <c r="F1733" s="196" t="s">
        <v>1931</v>
      </c>
      <c r="G1733" s="197" t="s">
        <v>194</v>
      </c>
      <c r="H1733" s="198">
        <v>20</v>
      </c>
      <c r="I1733" s="199"/>
      <c r="J1733" s="200">
        <f>ROUND(I1733*H1733,2)</f>
        <v>0</v>
      </c>
      <c r="K1733" s="196" t="s">
        <v>20</v>
      </c>
      <c r="L1733" s="41"/>
      <c r="M1733" s="201" t="s">
        <v>20</v>
      </c>
      <c r="N1733" s="202" t="s">
        <v>44</v>
      </c>
      <c r="O1733" s="66"/>
      <c r="P1733" s="203">
        <f>O1733*H1733</f>
        <v>0</v>
      </c>
      <c r="Q1733" s="203">
        <v>0</v>
      </c>
      <c r="R1733" s="203">
        <f>Q1733*H1733</f>
        <v>0</v>
      </c>
      <c r="S1733" s="203">
        <v>0</v>
      </c>
      <c r="T1733" s="204">
        <f>S1733*H1733</f>
        <v>0</v>
      </c>
      <c r="U1733" s="36"/>
      <c r="V1733" s="36"/>
      <c r="W1733" s="36"/>
      <c r="X1733" s="36"/>
      <c r="Y1733" s="36"/>
      <c r="Z1733" s="36"/>
      <c r="AA1733" s="36"/>
      <c r="AB1733" s="36"/>
      <c r="AC1733" s="36"/>
      <c r="AD1733" s="36"/>
      <c r="AE1733" s="36"/>
      <c r="AR1733" s="205" t="s">
        <v>275</v>
      </c>
      <c r="AT1733" s="205" t="s">
        <v>166</v>
      </c>
      <c r="AU1733" s="205" t="s">
        <v>82</v>
      </c>
      <c r="AY1733" s="19" t="s">
        <v>163</v>
      </c>
      <c r="BE1733" s="206">
        <f>IF(N1733="základní",J1733,0)</f>
        <v>0</v>
      </c>
      <c r="BF1733" s="206">
        <f>IF(N1733="snížená",J1733,0)</f>
        <v>0</v>
      </c>
      <c r="BG1733" s="206">
        <f>IF(N1733="zákl. přenesená",J1733,0)</f>
        <v>0</v>
      </c>
      <c r="BH1733" s="206">
        <f>IF(N1733="sníž. přenesená",J1733,0)</f>
        <v>0</v>
      </c>
      <c r="BI1733" s="206">
        <f>IF(N1733="nulová",J1733,0)</f>
        <v>0</v>
      </c>
      <c r="BJ1733" s="19" t="s">
        <v>80</v>
      </c>
      <c r="BK1733" s="206">
        <f>ROUND(I1733*H1733,2)</f>
        <v>0</v>
      </c>
      <c r="BL1733" s="19" t="s">
        <v>275</v>
      </c>
      <c r="BM1733" s="205" t="s">
        <v>1932</v>
      </c>
    </row>
    <row r="1734" spans="1:65" s="12" customFormat="1" ht="22.9" customHeight="1">
      <c r="B1734" s="178"/>
      <c r="C1734" s="179"/>
      <c r="D1734" s="180" t="s">
        <v>72</v>
      </c>
      <c r="E1734" s="192" t="s">
        <v>1933</v>
      </c>
      <c r="F1734" s="192" t="s">
        <v>1934</v>
      </c>
      <c r="G1734" s="179"/>
      <c r="H1734" s="179"/>
      <c r="I1734" s="182"/>
      <c r="J1734" s="193">
        <f>BK1734</f>
        <v>0</v>
      </c>
      <c r="K1734" s="179"/>
      <c r="L1734" s="184"/>
      <c r="M1734" s="185"/>
      <c r="N1734" s="186"/>
      <c r="O1734" s="186"/>
      <c r="P1734" s="187">
        <f>SUM(P1735:P1758)</f>
        <v>0</v>
      </c>
      <c r="Q1734" s="186"/>
      <c r="R1734" s="187">
        <f>SUM(R1735:R1758)</f>
        <v>0</v>
      </c>
      <c r="S1734" s="186"/>
      <c r="T1734" s="188">
        <f>SUM(T1735:T1758)</f>
        <v>0</v>
      </c>
      <c r="AR1734" s="189" t="s">
        <v>82</v>
      </c>
      <c r="AT1734" s="190" t="s">
        <v>72</v>
      </c>
      <c r="AU1734" s="190" t="s">
        <v>80</v>
      </c>
      <c r="AY1734" s="189" t="s">
        <v>163</v>
      </c>
      <c r="BK1734" s="191">
        <f>SUM(BK1735:BK1758)</f>
        <v>0</v>
      </c>
    </row>
    <row r="1735" spans="1:65" s="2" customFormat="1" ht="30" customHeight="1">
      <c r="A1735" s="36"/>
      <c r="B1735" s="37"/>
      <c r="C1735" s="194" t="s">
        <v>1935</v>
      </c>
      <c r="D1735" s="194" t="s">
        <v>166</v>
      </c>
      <c r="E1735" s="195" t="s">
        <v>1936</v>
      </c>
      <c r="F1735" s="196" t="s">
        <v>1937</v>
      </c>
      <c r="G1735" s="197" t="s">
        <v>194</v>
      </c>
      <c r="H1735" s="198">
        <v>1</v>
      </c>
      <c r="I1735" s="199"/>
      <c r="J1735" s="200">
        <f t="shared" ref="J1735:J1744" si="0">ROUND(I1735*H1735,2)</f>
        <v>0</v>
      </c>
      <c r="K1735" s="196" t="s">
        <v>20</v>
      </c>
      <c r="L1735" s="41"/>
      <c r="M1735" s="201" t="s">
        <v>20</v>
      </c>
      <c r="N1735" s="202" t="s">
        <v>44</v>
      </c>
      <c r="O1735" s="66"/>
      <c r="P1735" s="203">
        <f t="shared" ref="P1735:P1744" si="1">O1735*H1735</f>
        <v>0</v>
      </c>
      <c r="Q1735" s="203">
        <v>0</v>
      </c>
      <c r="R1735" s="203">
        <f t="shared" ref="R1735:R1744" si="2">Q1735*H1735</f>
        <v>0</v>
      </c>
      <c r="S1735" s="203">
        <v>0</v>
      </c>
      <c r="T1735" s="204">
        <f t="shared" ref="T1735:T1744" si="3">S1735*H1735</f>
        <v>0</v>
      </c>
      <c r="U1735" s="36"/>
      <c r="V1735" s="36"/>
      <c r="W1735" s="36"/>
      <c r="X1735" s="36"/>
      <c r="Y1735" s="36"/>
      <c r="Z1735" s="36"/>
      <c r="AA1735" s="36"/>
      <c r="AB1735" s="36"/>
      <c r="AC1735" s="36"/>
      <c r="AD1735" s="36"/>
      <c r="AE1735" s="36"/>
      <c r="AR1735" s="205" t="s">
        <v>275</v>
      </c>
      <c r="AT1735" s="205" t="s">
        <v>166</v>
      </c>
      <c r="AU1735" s="205" t="s">
        <v>82</v>
      </c>
      <c r="AY1735" s="19" t="s">
        <v>163</v>
      </c>
      <c r="BE1735" s="206">
        <f t="shared" ref="BE1735:BE1744" si="4">IF(N1735="základní",J1735,0)</f>
        <v>0</v>
      </c>
      <c r="BF1735" s="206">
        <f t="shared" ref="BF1735:BF1744" si="5">IF(N1735="snížená",J1735,0)</f>
        <v>0</v>
      </c>
      <c r="BG1735" s="206">
        <f t="shared" ref="BG1735:BG1744" si="6">IF(N1735="zákl. přenesená",J1735,0)</f>
        <v>0</v>
      </c>
      <c r="BH1735" s="206">
        <f t="shared" ref="BH1735:BH1744" si="7">IF(N1735="sníž. přenesená",J1735,0)</f>
        <v>0</v>
      </c>
      <c r="BI1735" s="206">
        <f t="shared" ref="BI1735:BI1744" si="8">IF(N1735="nulová",J1735,0)</f>
        <v>0</v>
      </c>
      <c r="BJ1735" s="19" t="s">
        <v>80</v>
      </c>
      <c r="BK1735" s="206">
        <f t="shared" ref="BK1735:BK1744" si="9">ROUND(I1735*H1735,2)</f>
        <v>0</v>
      </c>
      <c r="BL1735" s="19" t="s">
        <v>275</v>
      </c>
      <c r="BM1735" s="205" t="s">
        <v>1938</v>
      </c>
    </row>
    <row r="1736" spans="1:65" s="2" customFormat="1" ht="33" customHeight="1">
      <c r="A1736" s="36"/>
      <c r="B1736" s="37"/>
      <c r="C1736" s="194" t="s">
        <v>1939</v>
      </c>
      <c r="D1736" s="194" t="s">
        <v>166</v>
      </c>
      <c r="E1736" s="195" t="s">
        <v>1940</v>
      </c>
      <c r="F1736" s="196" t="s">
        <v>1941</v>
      </c>
      <c r="G1736" s="197" t="s">
        <v>194</v>
      </c>
      <c r="H1736" s="198">
        <v>2</v>
      </c>
      <c r="I1736" s="199"/>
      <c r="J1736" s="200">
        <f t="shared" si="0"/>
        <v>0</v>
      </c>
      <c r="K1736" s="196" t="s">
        <v>20</v>
      </c>
      <c r="L1736" s="41"/>
      <c r="M1736" s="201" t="s">
        <v>20</v>
      </c>
      <c r="N1736" s="202" t="s">
        <v>44</v>
      </c>
      <c r="O1736" s="66"/>
      <c r="P1736" s="203">
        <f t="shared" si="1"/>
        <v>0</v>
      </c>
      <c r="Q1736" s="203">
        <v>0</v>
      </c>
      <c r="R1736" s="203">
        <f t="shared" si="2"/>
        <v>0</v>
      </c>
      <c r="S1736" s="203">
        <v>0</v>
      </c>
      <c r="T1736" s="204">
        <f t="shared" si="3"/>
        <v>0</v>
      </c>
      <c r="U1736" s="36"/>
      <c r="V1736" s="36"/>
      <c r="W1736" s="36"/>
      <c r="X1736" s="36"/>
      <c r="Y1736" s="36"/>
      <c r="Z1736" s="36"/>
      <c r="AA1736" s="36"/>
      <c r="AB1736" s="36"/>
      <c r="AC1736" s="36"/>
      <c r="AD1736" s="36"/>
      <c r="AE1736" s="36"/>
      <c r="AR1736" s="205" t="s">
        <v>275</v>
      </c>
      <c r="AT1736" s="205" t="s">
        <v>166</v>
      </c>
      <c r="AU1736" s="205" t="s">
        <v>82</v>
      </c>
      <c r="AY1736" s="19" t="s">
        <v>163</v>
      </c>
      <c r="BE1736" s="206">
        <f t="shared" si="4"/>
        <v>0</v>
      </c>
      <c r="BF1736" s="206">
        <f t="shared" si="5"/>
        <v>0</v>
      </c>
      <c r="BG1736" s="206">
        <f t="shared" si="6"/>
        <v>0</v>
      </c>
      <c r="BH1736" s="206">
        <f t="shared" si="7"/>
        <v>0</v>
      </c>
      <c r="BI1736" s="206">
        <f t="shared" si="8"/>
        <v>0</v>
      </c>
      <c r="BJ1736" s="19" t="s">
        <v>80</v>
      </c>
      <c r="BK1736" s="206">
        <f t="shared" si="9"/>
        <v>0</v>
      </c>
      <c r="BL1736" s="19" t="s">
        <v>275</v>
      </c>
      <c r="BM1736" s="205" t="s">
        <v>1942</v>
      </c>
    </row>
    <row r="1737" spans="1:65" s="2" customFormat="1" ht="27" customHeight="1">
      <c r="A1737" s="36"/>
      <c r="B1737" s="37"/>
      <c r="C1737" s="194" t="s">
        <v>1943</v>
      </c>
      <c r="D1737" s="194" t="s">
        <v>166</v>
      </c>
      <c r="E1737" s="195" t="s">
        <v>1944</v>
      </c>
      <c r="F1737" s="196" t="s">
        <v>1945</v>
      </c>
      <c r="G1737" s="197" t="s">
        <v>185</v>
      </c>
      <c r="H1737" s="198">
        <v>58</v>
      </c>
      <c r="I1737" s="199"/>
      <c r="J1737" s="200">
        <f t="shared" si="0"/>
        <v>0</v>
      </c>
      <c r="K1737" s="196" t="s">
        <v>20</v>
      </c>
      <c r="L1737" s="41"/>
      <c r="M1737" s="201" t="s">
        <v>20</v>
      </c>
      <c r="N1737" s="202" t="s">
        <v>44</v>
      </c>
      <c r="O1737" s="66"/>
      <c r="P1737" s="203">
        <f t="shared" si="1"/>
        <v>0</v>
      </c>
      <c r="Q1737" s="203">
        <v>0</v>
      </c>
      <c r="R1737" s="203">
        <f t="shared" si="2"/>
        <v>0</v>
      </c>
      <c r="S1737" s="203">
        <v>0</v>
      </c>
      <c r="T1737" s="204">
        <f t="shared" si="3"/>
        <v>0</v>
      </c>
      <c r="U1737" s="36"/>
      <c r="V1737" s="36"/>
      <c r="W1737" s="36"/>
      <c r="X1737" s="36"/>
      <c r="Y1737" s="36"/>
      <c r="Z1737" s="36"/>
      <c r="AA1737" s="36"/>
      <c r="AB1737" s="36"/>
      <c r="AC1737" s="36"/>
      <c r="AD1737" s="36"/>
      <c r="AE1737" s="36"/>
      <c r="AR1737" s="205" t="s">
        <v>275</v>
      </c>
      <c r="AT1737" s="205" t="s">
        <v>166</v>
      </c>
      <c r="AU1737" s="205" t="s">
        <v>82</v>
      </c>
      <c r="AY1737" s="19" t="s">
        <v>163</v>
      </c>
      <c r="BE1737" s="206">
        <f t="shared" si="4"/>
        <v>0</v>
      </c>
      <c r="BF1737" s="206">
        <f t="shared" si="5"/>
        <v>0</v>
      </c>
      <c r="BG1737" s="206">
        <f t="shared" si="6"/>
        <v>0</v>
      </c>
      <c r="BH1737" s="206">
        <f t="shared" si="7"/>
        <v>0</v>
      </c>
      <c r="BI1737" s="206">
        <f t="shared" si="8"/>
        <v>0</v>
      </c>
      <c r="BJ1737" s="19" t="s">
        <v>80</v>
      </c>
      <c r="BK1737" s="206">
        <f t="shared" si="9"/>
        <v>0</v>
      </c>
      <c r="BL1737" s="19" t="s">
        <v>275</v>
      </c>
      <c r="BM1737" s="205" t="s">
        <v>1946</v>
      </c>
    </row>
    <row r="1738" spans="1:65" s="2" customFormat="1" ht="19.899999999999999" customHeight="1">
      <c r="A1738" s="36"/>
      <c r="B1738" s="37"/>
      <c r="C1738" s="194" t="s">
        <v>1947</v>
      </c>
      <c r="D1738" s="194" t="s">
        <v>166</v>
      </c>
      <c r="E1738" s="195" t="s">
        <v>1948</v>
      </c>
      <c r="F1738" s="196" t="s">
        <v>1949</v>
      </c>
      <c r="G1738" s="197" t="s">
        <v>185</v>
      </c>
      <c r="H1738" s="198">
        <v>5.5</v>
      </c>
      <c r="I1738" s="199"/>
      <c r="J1738" s="200">
        <f t="shared" si="0"/>
        <v>0</v>
      </c>
      <c r="K1738" s="196" t="s">
        <v>20</v>
      </c>
      <c r="L1738" s="41"/>
      <c r="M1738" s="201" t="s">
        <v>20</v>
      </c>
      <c r="N1738" s="202" t="s">
        <v>44</v>
      </c>
      <c r="O1738" s="66"/>
      <c r="P1738" s="203">
        <f t="shared" si="1"/>
        <v>0</v>
      </c>
      <c r="Q1738" s="203">
        <v>0</v>
      </c>
      <c r="R1738" s="203">
        <f t="shared" si="2"/>
        <v>0</v>
      </c>
      <c r="S1738" s="203">
        <v>0</v>
      </c>
      <c r="T1738" s="204">
        <f t="shared" si="3"/>
        <v>0</v>
      </c>
      <c r="U1738" s="36"/>
      <c r="V1738" s="36"/>
      <c r="W1738" s="36"/>
      <c r="X1738" s="36"/>
      <c r="Y1738" s="36"/>
      <c r="Z1738" s="36"/>
      <c r="AA1738" s="36"/>
      <c r="AB1738" s="36"/>
      <c r="AC1738" s="36"/>
      <c r="AD1738" s="36"/>
      <c r="AE1738" s="36"/>
      <c r="AR1738" s="205" t="s">
        <v>275</v>
      </c>
      <c r="AT1738" s="205" t="s">
        <v>166</v>
      </c>
      <c r="AU1738" s="205" t="s">
        <v>82</v>
      </c>
      <c r="AY1738" s="19" t="s">
        <v>163</v>
      </c>
      <c r="BE1738" s="206">
        <f t="shared" si="4"/>
        <v>0</v>
      </c>
      <c r="BF1738" s="206">
        <f t="shared" si="5"/>
        <v>0</v>
      </c>
      <c r="BG1738" s="206">
        <f t="shared" si="6"/>
        <v>0</v>
      </c>
      <c r="BH1738" s="206">
        <f t="shared" si="7"/>
        <v>0</v>
      </c>
      <c r="BI1738" s="206">
        <f t="shared" si="8"/>
        <v>0</v>
      </c>
      <c r="BJ1738" s="19" t="s">
        <v>80</v>
      </c>
      <c r="BK1738" s="206">
        <f t="shared" si="9"/>
        <v>0</v>
      </c>
      <c r="BL1738" s="19" t="s">
        <v>275</v>
      </c>
      <c r="BM1738" s="205" t="s">
        <v>1950</v>
      </c>
    </row>
    <row r="1739" spans="1:65" s="2" customFormat="1" ht="14.45" customHeight="1">
      <c r="A1739" s="36"/>
      <c r="B1739" s="37"/>
      <c r="C1739" s="194" t="s">
        <v>1951</v>
      </c>
      <c r="D1739" s="194" t="s">
        <v>166</v>
      </c>
      <c r="E1739" s="195" t="s">
        <v>1952</v>
      </c>
      <c r="F1739" s="196" t="s">
        <v>1953</v>
      </c>
      <c r="G1739" s="197" t="s">
        <v>194</v>
      </c>
      <c r="H1739" s="198">
        <v>2</v>
      </c>
      <c r="I1739" s="199"/>
      <c r="J1739" s="200">
        <f t="shared" si="0"/>
        <v>0</v>
      </c>
      <c r="K1739" s="196" t="s">
        <v>20</v>
      </c>
      <c r="L1739" s="41"/>
      <c r="M1739" s="201" t="s">
        <v>20</v>
      </c>
      <c r="N1739" s="202" t="s">
        <v>44</v>
      </c>
      <c r="O1739" s="66"/>
      <c r="P1739" s="203">
        <f t="shared" si="1"/>
        <v>0</v>
      </c>
      <c r="Q1739" s="203">
        <v>0</v>
      </c>
      <c r="R1739" s="203">
        <f t="shared" si="2"/>
        <v>0</v>
      </c>
      <c r="S1739" s="203">
        <v>0</v>
      </c>
      <c r="T1739" s="204">
        <f t="shared" si="3"/>
        <v>0</v>
      </c>
      <c r="U1739" s="36"/>
      <c r="V1739" s="36"/>
      <c r="W1739" s="36"/>
      <c r="X1739" s="36"/>
      <c r="Y1739" s="36"/>
      <c r="Z1739" s="36"/>
      <c r="AA1739" s="36"/>
      <c r="AB1739" s="36"/>
      <c r="AC1739" s="36"/>
      <c r="AD1739" s="36"/>
      <c r="AE1739" s="36"/>
      <c r="AR1739" s="205" t="s">
        <v>275</v>
      </c>
      <c r="AT1739" s="205" t="s">
        <v>166</v>
      </c>
      <c r="AU1739" s="205" t="s">
        <v>82</v>
      </c>
      <c r="AY1739" s="19" t="s">
        <v>163</v>
      </c>
      <c r="BE1739" s="206">
        <f t="shared" si="4"/>
        <v>0</v>
      </c>
      <c r="BF1739" s="206">
        <f t="shared" si="5"/>
        <v>0</v>
      </c>
      <c r="BG1739" s="206">
        <f t="shared" si="6"/>
        <v>0</v>
      </c>
      <c r="BH1739" s="206">
        <f t="shared" si="7"/>
        <v>0</v>
      </c>
      <c r="BI1739" s="206">
        <f t="shared" si="8"/>
        <v>0</v>
      </c>
      <c r="BJ1739" s="19" t="s">
        <v>80</v>
      </c>
      <c r="BK1739" s="206">
        <f t="shared" si="9"/>
        <v>0</v>
      </c>
      <c r="BL1739" s="19" t="s">
        <v>275</v>
      </c>
      <c r="BM1739" s="205" t="s">
        <v>1954</v>
      </c>
    </row>
    <row r="1740" spans="1:65" s="2" customFormat="1" ht="33.75" customHeight="1">
      <c r="A1740" s="36"/>
      <c r="B1740" s="37"/>
      <c r="C1740" s="194" t="s">
        <v>1955</v>
      </c>
      <c r="D1740" s="194" t="s">
        <v>166</v>
      </c>
      <c r="E1740" s="195" t="s">
        <v>1956</v>
      </c>
      <c r="F1740" s="196" t="s">
        <v>1957</v>
      </c>
      <c r="G1740" s="197" t="s">
        <v>185</v>
      </c>
      <c r="H1740" s="198">
        <v>46</v>
      </c>
      <c r="I1740" s="199"/>
      <c r="J1740" s="200">
        <f t="shared" si="0"/>
        <v>0</v>
      </c>
      <c r="K1740" s="196" t="s">
        <v>20</v>
      </c>
      <c r="L1740" s="41"/>
      <c r="M1740" s="201" t="s">
        <v>20</v>
      </c>
      <c r="N1740" s="202" t="s">
        <v>44</v>
      </c>
      <c r="O1740" s="66"/>
      <c r="P1740" s="203">
        <f t="shared" si="1"/>
        <v>0</v>
      </c>
      <c r="Q1740" s="203">
        <v>0</v>
      </c>
      <c r="R1740" s="203">
        <f t="shared" si="2"/>
        <v>0</v>
      </c>
      <c r="S1740" s="203">
        <v>0</v>
      </c>
      <c r="T1740" s="204">
        <f t="shared" si="3"/>
        <v>0</v>
      </c>
      <c r="U1740" s="36"/>
      <c r="V1740" s="36"/>
      <c r="W1740" s="36"/>
      <c r="X1740" s="36"/>
      <c r="Y1740" s="36"/>
      <c r="Z1740" s="36"/>
      <c r="AA1740" s="36"/>
      <c r="AB1740" s="36"/>
      <c r="AC1740" s="36"/>
      <c r="AD1740" s="36"/>
      <c r="AE1740" s="36"/>
      <c r="AR1740" s="205" t="s">
        <v>275</v>
      </c>
      <c r="AT1740" s="205" t="s">
        <v>166</v>
      </c>
      <c r="AU1740" s="205" t="s">
        <v>82</v>
      </c>
      <c r="AY1740" s="19" t="s">
        <v>163</v>
      </c>
      <c r="BE1740" s="206">
        <f t="shared" si="4"/>
        <v>0</v>
      </c>
      <c r="BF1740" s="206">
        <f t="shared" si="5"/>
        <v>0</v>
      </c>
      <c r="BG1740" s="206">
        <f t="shared" si="6"/>
        <v>0</v>
      </c>
      <c r="BH1740" s="206">
        <f t="shared" si="7"/>
        <v>0</v>
      </c>
      <c r="BI1740" s="206">
        <f t="shared" si="8"/>
        <v>0</v>
      </c>
      <c r="BJ1740" s="19" t="s">
        <v>80</v>
      </c>
      <c r="BK1740" s="206">
        <f t="shared" si="9"/>
        <v>0</v>
      </c>
      <c r="BL1740" s="19" t="s">
        <v>275</v>
      </c>
      <c r="BM1740" s="205" t="s">
        <v>1958</v>
      </c>
    </row>
    <row r="1741" spans="1:65" s="2" customFormat="1" ht="14.45" customHeight="1">
      <c r="A1741" s="36"/>
      <c r="B1741" s="37"/>
      <c r="C1741" s="194" t="s">
        <v>1959</v>
      </c>
      <c r="D1741" s="194" t="s">
        <v>166</v>
      </c>
      <c r="E1741" s="195" t="s">
        <v>1960</v>
      </c>
      <c r="F1741" s="196" t="s">
        <v>1961</v>
      </c>
      <c r="G1741" s="197" t="s">
        <v>194</v>
      </c>
      <c r="H1741" s="198">
        <v>1</v>
      </c>
      <c r="I1741" s="199"/>
      <c r="J1741" s="200">
        <f t="shared" si="0"/>
        <v>0</v>
      </c>
      <c r="K1741" s="196" t="s">
        <v>20</v>
      </c>
      <c r="L1741" s="41"/>
      <c r="M1741" s="201" t="s">
        <v>20</v>
      </c>
      <c r="N1741" s="202" t="s">
        <v>44</v>
      </c>
      <c r="O1741" s="66"/>
      <c r="P1741" s="203">
        <f t="shared" si="1"/>
        <v>0</v>
      </c>
      <c r="Q1741" s="203">
        <v>0</v>
      </c>
      <c r="R1741" s="203">
        <f t="shared" si="2"/>
        <v>0</v>
      </c>
      <c r="S1741" s="203">
        <v>0</v>
      </c>
      <c r="T1741" s="204">
        <f t="shared" si="3"/>
        <v>0</v>
      </c>
      <c r="U1741" s="36"/>
      <c r="V1741" s="36"/>
      <c r="W1741" s="36"/>
      <c r="X1741" s="36"/>
      <c r="Y1741" s="36"/>
      <c r="Z1741" s="36"/>
      <c r="AA1741" s="36"/>
      <c r="AB1741" s="36"/>
      <c r="AC1741" s="36"/>
      <c r="AD1741" s="36"/>
      <c r="AE1741" s="36"/>
      <c r="AR1741" s="205" t="s">
        <v>275</v>
      </c>
      <c r="AT1741" s="205" t="s">
        <v>166</v>
      </c>
      <c r="AU1741" s="205" t="s">
        <v>82</v>
      </c>
      <c r="AY1741" s="19" t="s">
        <v>163</v>
      </c>
      <c r="BE1741" s="206">
        <f t="shared" si="4"/>
        <v>0</v>
      </c>
      <c r="BF1741" s="206">
        <f t="shared" si="5"/>
        <v>0</v>
      </c>
      <c r="BG1741" s="206">
        <f t="shared" si="6"/>
        <v>0</v>
      </c>
      <c r="BH1741" s="206">
        <f t="shared" si="7"/>
        <v>0</v>
      </c>
      <c r="BI1741" s="206">
        <f t="shared" si="8"/>
        <v>0</v>
      </c>
      <c r="BJ1741" s="19" t="s">
        <v>80</v>
      </c>
      <c r="BK1741" s="206">
        <f t="shared" si="9"/>
        <v>0</v>
      </c>
      <c r="BL1741" s="19" t="s">
        <v>275</v>
      </c>
      <c r="BM1741" s="205" t="s">
        <v>1962</v>
      </c>
    </row>
    <row r="1742" spans="1:65" s="2" customFormat="1" ht="14.45" customHeight="1">
      <c r="A1742" s="36"/>
      <c r="B1742" s="37"/>
      <c r="C1742" s="194" t="s">
        <v>1963</v>
      </c>
      <c r="D1742" s="194" t="s">
        <v>166</v>
      </c>
      <c r="E1742" s="195" t="s">
        <v>1964</v>
      </c>
      <c r="F1742" s="196" t="s">
        <v>1965</v>
      </c>
      <c r="G1742" s="197" t="s">
        <v>194</v>
      </c>
      <c r="H1742" s="198">
        <v>4</v>
      </c>
      <c r="I1742" s="199"/>
      <c r="J1742" s="200">
        <f t="shared" si="0"/>
        <v>0</v>
      </c>
      <c r="K1742" s="196" t="s">
        <v>20</v>
      </c>
      <c r="L1742" s="41"/>
      <c r="M1742" s="201" t="s">
        <v>20</v>
      </c>
      <c r="N1742" s="202" t="s">
        <v>44</v>
      </c>
      <c r="O1742" s="66"/>
      <c r="P1742" s="203">
        <f t="shared" si="1"/>
        <v>0</v>
      </c>
      <c r="Q1742" s="203">
        <v>0</v>
      </c>
      <c r="R1742" s="203">
        <f t="shared" si="2"/>
        <v>0</v>
      </c>
      <c r="S1742" s="203">
        <v>0</v>
      </c>
      <c r="T1742" s="204">
        <f t="shared" si="3"/>
        <v>0</v>
      </c>
      <c r="U1742" s="36"/>
      <c r="V1742" s="36"/>
      <c r="W1742" s="36"/>
      <c r="X1742" s="36"/>
      <c r="Y1742" s="36"/>
      <c r="Z1742" s="36"/>
      <c r="AA1742" s="36"/>
      <c r="AB1742" s="36"/>
      <c r="AC1742" s="36"/>
      <c r="AD1742" s="36"/>
      <c r="AE1742" s="36"/>
      <c r="AR1742" s="205" t="s">
        <v>275</v>
      </c>
      <c r="AT1742" s="205" t="s">
        <v>166</v>
      </c>
      <c r="AU1742" s="205" t="s">
        <v>82</v>
      </c>
      <c r="AY1742" s="19" t="s">
        <v>163</v>
      </c>
      <c r="BE1742" s="206">
        <f t="shared" si="4"/>
        <v>0</v>
      </c>
      <c r="BF1742" s="206">
        <f t="shared" si="5"/>
        <v>0</v>
      </c>
      <c r="BG1742" s="206">
        <f t="shared" si="6"/>
        <v>0</v>
      </c>
      <c r="BH1742" s="206">
        <f t="shared" si="7"/>
        <v>0</v>
      </c>
      <c r="BI1742" s="206">
        <f t="shared" si="8"/>
        <v>0</v>
      </c>
      <c r="BJ1742" s="19" t="s">
        <v>80</v>
      </c>
      <c r="BK1742" s="206">
        <f t="shared" si="9"/>
        <v>0</v>
      </c>
      <c r="BL1742" s="19" t="s">
        <v>275</v>
      </c>
      <c r="BM1742" s="205" t="s">
        <v>1966</v>
      </c>
    </row>
    <row r="1743" spans="1:65" s="2" customFormat="1" ht="14.45" customHeight="1">
      <c r="A1743" s="36"/>
      <c r="B1743" s="37"/>
      <c r="C1743" s="194" t="s">
        <v>1967</v>
      </c>
      <c r="D1743" s="194" t="s">
        <v>166</v>
      </c>
      <c r="E1743" s="195" t="s">
        <v>1968</v>
      </c>
      <c r="F1743" s="196" t="s">
        <v>1969</v>
      </c>
      <c r="G1743" s="197" t="s">
        <v>194</v>
      </c>
      <c r="H1743" s="198">
        <v>12</v>
      </c>
      <c r="I1743" s="199"/>
      <c r="J1743" s="200">
        <f t="shared" si="0"/>
        <v>0</v>
      </c>
      <c r="K1743" s="196" t="s">
        <v>20</v>
      </c>
      <c r="L1743" s="41"/>
      <c r="M1743" s="201" t="s">
        <v>20</v>
      </c>
      <c r="N1743" s="202" t="s">
        <v>44</v>
      </c>
      <c r="O1743" s="66"/>
      <c r="P1743" s="203">
        <f t="shared" si="1"/>
        <v>0</v>
      </c>
      <c r="Q1743" s="203">
        <v>0</v>
      </c>
      <c r="R1743" s="203">
        <f t="shared" si="2"/>
        <v>0</v>
      </c>
      <c r="S1743" s="203">
        <v>0</v>
      </c>
      <c r="T1743" s="204">
        <f t="shared" si="3"/>
        <v>0</v>
      </c>
      <c r="U1743" s="36"/>
      <c r="V1743" s="36"/>
      <c r="W1743" s="36"/>
      <c r="X1743" s="36"/>
      <c r="Y1743" s="36"/>
      <c r="Z1743" s="36"/>
      <c r="AA1743" s="36"/>
      <c r="AB1743" s="36"/>
      <c r="AC1743" s="36"/>
      <c r="AD1743" s="36"/>
      <c r="AE1743" s="36"/>
      <c r="AR1743" s="205" t="s">
        <v>275</v>
      </c>
      <c r="AT1743" s="205" t="s">
        <v>166</v>
      </c>
      <c r="AU1743" s="205" t="s">
        <v>82</v>
      </c>
      <c r="AY1743" s="19" t="s">
        <v>163</v>
      </c>
      <c r="BE1743" s="206">
        <f t="shared" si="4"/>
        <v>0</v>
      </c>
      <c r="BF1743" s="206">
        <f t="shared" si="5"/>
        <v>0</v>
      </c>
      <c r="BG1743" s="206">
        <f t="shared" si="6"/>
        <v>0</v>
      </c>
      <c r="BH1743" s="206">
        <f t="shared" si="7"/>
        <v>0</v>
      </c>
      <c r="BI1743" s="206">
        <f t="shared" si="8"/>
        <v>0</v>
      </c>
      <c r="BJ1743" s="19" t="s">
        <v>80</v>
      </c>
      <c r="BK1743" s="206">
        <f t="shared" si="9"/>
        <v>0</v>
      </c>
      <c r="BL1743" s="19" t="s">
        <v>275</v>
      </c>
      <c r="BM1743" s="205" t="s">
        <v>1970</v>
      </c>
    </row>
    <row r="1744" spans="1:65" s="2" customFormat="1" ht="14.45" customHeight="1">
      <c r="A1744" s="36"/>
      <c r="B1744" s="37"/>
      <c r="C1744" s="194" t="s">
        <v>1971</v>
      </c>
      <c r="D1744" s="194" t="s">
        <v>166</v>
      </c>
      <c r="E1744" s="195" t="s">
        <v>1972</v>
      </c>
      <c r="F1744" s="196" t="s">
        <v>1973</v>
      </c>
      <c r="G1744" s="197" t="s">
        <v>185</v>
      </c>
      <c r="H1744" s="198">
        <v>16.8</v>
      </c>
      <c r="I1744" s="199"/>
      <c r="J1744" s="200">
        <f t="shared" si="0"/>
        <v>0</v>
      </c>
      <c r="K1744" s="196" t="s">
        <v>20</v>
      </c>
      <c r="L1744" s="41"/>
      <c r="M1744" s="201" t="s">
        <v>20</v>
      </c>
      <c r="N1744" s="202" t="s">
        <v>44</v>
      </c>
      <c r="O1744" s="66"/>
      <c r="P1744" s="203">
        <f t="shared" si="1"/>
        <v>0</v>
      </c>
      <c r="Q1744" s="203">
        <v>0</v>
      </c>
      <c r="R1744" s="203">
        <f t="shared" si="2"/>
        <v>0</v>
      </c>
      <c r="S1744" s="203">
        <v>0</v>
      </c>
      <c r="T1744" s="204">
        <f t="shared" si="3"/>
        <v>0</v>
      </c>
      <c r="U1744" s="36"/>
      <c r="V1744" s="36"/>
      <c r="W1744" s="36"/>
      <c r="X1744" s="36"/>
      <c r="Y1744" s="36"/>
      <c r="Z1744" s="36"/>
      <c r="AA1744" s="36"/>
      <c r="AB1744" s="36"/>
      <c r="AC1744" s="36"/>
      <c r="AD1744" s="36"/>
      <c r="AE1744" s="36"/>
      <c r="AR1744" s="205" t="s">
        <v>275</v>
      </c>
      <c r="AT1744" s="205" t="s">
        <v>166</v>
      </c>
      <c r="AU1744" s="205" t="s">
        <v>82</v>
      </c>
      <c r="AY1744" s="19" t="s">
        <v>163</v>
      </c>
      <c r="BE1744" s="206">
        <f t="shared" si="4"/>
        <v>0</v>
      </c>
      <c r="BF1744" s="206">
        <f t="shared" si="5"/>
        <v>0</v>
      </c>
      <c r="BG1744" s="206">
        <f t="shared" si="6"/>
        <v>0</v>
      </c>
      <c r="BH1744" s="206">
        <f t="shared" si="7"/>
        <v>0</v>
      </c>
      <c r="BI1744" s="206">
        <f t="shared" si="8"/>
        <v>0</v>
      </c>
      <c r="BJ1744" s="19" t="s">
        <v>80</v>
      </c>
      <c r="BK1744" s="206">
        <f t="shared" si="9"/>
        <v>0</v>
      </c>
      <c r="BL1744" s="19" t="s">
        <v>275</v>
      </c>
      <c r="BM1744" s="205" t="s">
        <v>1974</v>
      </c>
    </row>
    <row r="1745" spans="1:65" s="13" customFormat="1" ht="11.25">
      <c r="B1745" s="207"/>
      <c r="C1745" s="208"/>
      <c r="D1745" s="209" t="s">
        <v>173</v>
      </c>
      <c r="E1745" s="210" t="s">
        <v>20</v>
      </c>
      <c r="F1745" s="211" t="s">
        <v>322</v>
      </c>
      <c r="G1745" s="208"/>
      <c r="H1745" s="210" t="s">
        <v>20</v>
      </c>
      <c r="I1745" s="212"/>
      <c r="J1745" s="208"/>
      <c r="K1745" s="208"/>
      <c r="L1745" s="213"/>
      <c r="M1745" s="214"/>
      <c r="N1745" s="215"/>
      <c r="O1745" s="215"/>
      <c r="P1745" s="215"/>
      <c r="Q1745" s="215"/>
      <c r="R1745" s="215"/>
      <c r="S1745" s="215"/>
      <c r="T1745" s="216"/>
      <c r="AT1745" s="217" t="s">
        <v>173</v>
      </c>
      <c r="AU1745" s="217" t="s">
        <v>82</v>
      </c>
      <c r="AV1745" s="13" t="s">
        <v>80</v>
      </c>
      <c r="AW1745" s="13" t="s">
        <v>34</v>
      </c>
      <c r="AX1745" s="13" t="s">
        <v>73</v>
      </c>
      <c r="AY1745" s="217" t="s">
        <v>163</v>
      </c>
    </row>
    <row r="1746" spans="1:65" s="13" customFormat="1" ht="11.25">
      <c r="B1746" s="207"/>
      <c r="C1746" s="208"/>
      <c r="D1746" s="209" t="s">
        <v>173</v>
      </c>
      <c r="E1746" s="210" t="s">
        <v>20</v>
      </c>
      <c r="F1746" s="211" t="s">
        <v>281</v>
      </c>
      <c r="G1746" s="208"/>
      <c r="H1746" s="210" t="s">
        <v>20</v>
      </c>
      <c r="I1746" s="212"/>
      <c r="J1746" s="208"/>
      <c r="K1746" s="208"/>
      <c r="L1746" s="213"/>
      <c r="M1746" s="214"/>
      <c r="N1746" s="215"/>
      <c r="O1746" s="215"/>
      <c r="P1746" s="215"/>
      <c r="Q1746" s="215"/>
      <c r="R1746" s="215"/>
      <c r="S1746" s="215"/>
      <c r="T1746" s="216"/>
      <c r="AT1746" s="217" t="s">
        <v>173</v>
      </c>
      <c r="AU1746" s="217" t="s">
        <v>82</v>
      </c>
      <c r="AV1746" s="13" t="s">
        <v>80</v>
      </c>
      <c r="AW1746" s="13" t="s">
        <v>34</v>
      </c>
      <c r="AX1746" s="13" t="s">
        <v>73</v>
      </c>
      <c r="AY1746" s="217" t="s">
        <v>163</v>
      </c>
    </row>
    <row r="1747" spans="1:65" s="14" customFormat="1" ht="11.25">
      <c r="B1747" s="218"/>
      <c r="C1747" s="219"/>
      <c r="D1747" s="209" t="s">
        <v>173</v>
      </c>
      <c r="E1747" s="220" t="s">
        <v>20</v>
      </c>
      <c r="F1747" s="221" t="s">
        <v>1975</v>
      </c>
      <c r="G1747" s="219"/>
      <c r="H1747" s="222">
        <v>31.5</v>
      </c>
      <c r="I1747" s="223"/>
      <c r="J1747" s="219"/>
      <c r="K1747" s="219"/>
      <c r="L1747" s="224"/>
      <c r="M1747" s="225"/>
      <c r="N1747" s="226"/>
      <c r="O1747" s="226"/>
      <c r="P1747" s="226"/>
      <c r="Q1747" s="226"/>
      <c r="R1747" s="226"/>
      <c r="S1747" s="226"/>
      <c r="T1747" s="227"/>
      <c r="AT1747" s="228" t="s">
        <v>173</v>
      </c>
      <c r="AU1747" s="228" t="s">
        <v>82</v>
      </c>
      <c r="AV1747" s="14" t="s">
        <v>82</v>
      </c>
      <c r="AW1747" s="14" t="s">
        <v>34</v>
      </c>
      <c r="AX1747" s="14" t="s">
        <v>73</v>
      </c>
      <c r="AY1747" s="228" t="s">
        <v>163</v>
      </c>
    </row>
    <row r="1748" spans="1:65" s="14" customFormat="1" ht="11.25">
      <c r="B1748" s="218"/>
      <c r="C1748" s="219"/>
      <c r="D1748" s="209" t="s">
        <v>173</v>
      </c>
      <c r="E1748" s="220" t="s">
        <v>20</v>
      </c>
      <c r="F1748" s="221" t="s">
        <v>1976</v>
      </c>
      <c r="G1748" s="219"/>
      <c r="H1748" s="222">
        <v>-14.7</v>
      </c>
      <c r="I1748" s="223"/>
      <c r="J1748" s="219"/>
      <c r="K1748" s="219"/>
      <c r="L1748" s="224"/>
      <c r="M1748" s="225"/>
      <c r="N1748" s="226"/>
      <c r="O1748" s="226"/>
      <c r="P1748" s="226"/>
      <c r="Q1748" s="226"/>
      <c r="R1748" s="226"/>
      <c r="S1748" s="226"/>
      <c r="T1748" s="227"/>
      <c r="AT1748" s="228" t="s">
        <v>173</v>
      </c>
      <c r="AU1748" s="228" t="s">
        <v>82</v>
      </c>
      <c r="AV1748" s="14" t="s">
        <v>82</v>
      </c>
      <c r="AW1748" s="14" t="s">
        <v>34</v>
      </c>
      <c r="AX1748" s="14" t="s">
        <v>73</v>
      </c>
      <c r="AY1748" s="228" t="s">
        <v>163</v>
      </c>
    </row>
    <row r="1749" spans="1:65" s="15" customFormat="1" ht="11.25">
      <c r="B1749" s="229"/>
      <c r="C1749" s="230"/>
      <c r="D1749" s="209" t="s">
        <v>173</v>
      </c>
      <c r="E1749" s="231" t="s">
        <v>20</v>
      </c>
      <c r="F1749" s="232" t="s">
        <v>178</v>
      </c>
      <c r="G1749" s="230"/>
      <c r="H1749" s="233">
        <v>16.8</v>
      </c>
      <c r="I1749" s="234"/>
      <c r="J1749" s="230"/>
      <c r="K1749" s="230"/>
      <c r="L1749" s="235"/>
      <c r="M1749" s="236"/>
      <c r="N1749" s="237"/>
      <c r="O1749" s="237"/>
      <c r="P1749" s="237"/>
      <c r="Q1749" s="237"/>
      <c r="R1749" s="237"/>
      <c r="S1749" s="237"/>
      <c r="T1749" s="238"/>
      <c r="AT1749" s="239" t="s">
        <v>173</v>
      </c>
      <c r="AU1749" s="239" t="s">
        <v>82</v>
      </c>
      <c r="AV1749" s="15" t="s">
        <v>171</v>
      </c>
      <c r="AW1749" s="15" t="s">
        <v>34</v>
      </c>
      <c r="AX1749" s="15" t="s">
        <v>80</v>
      </c>
      <c r="AY1749" s="239" t="s">
        <v>163</v>
      </c>
    </row>
    <row r="1750" spans="1:65" s="2" customFormat="1" ht="14.45" customHeight="1">
      <c r="A1750" s="36"/>
      <c r="B1750" s="37"/>
      <c r="C1750" s="194" t="s">
        <v>1977</v>
      </c>
      <c r="D1750" s="194" t="s">
        <v>166</v>
      </c>
      <c r="E1750" s="195" t="s">
        <v>1978</v>
      </c>
      <c r="F1750" s="196" t="s">
        <v>1979</v>
      </c>
      <c r="G1750" s="197" t="s">
        <v>185</v>
      </c>
      <c r="H1750" s="198">
        <v>10.98</v>
      </c>
      <c r="I1750" s="199"/>
      <c r="J1750" s="200">
        <f>ROUND(I1750*H1750,2)</f>
        <v>0</v>
      </c>
      <c r="K1750" s="196" t="s">
        <v>20</v>
      </c>
      <c r="L1750" s="41"/>
      <c r="M1750" s="201" t="s">
        <v>20</v>
      </c>
      <c r="N1750" s="202" t="s">
        <v>44</v>
      </c>
      <c r="O1750" s="66"/>
      <c r="P1750" s="203">
        <f>O1750*H1750</f>
        <v>0</v>
      </c>
      <c r="Q1750" s="203">
        <v>0</v>
      </c>
      <c r="R1750" s="203">
        <f>Q1750*H1750</f>
        <v>0</v>
      </c>
      <c r="S1750" s="203">
        <v>0</v>
      </c>
      <c r="T1750" s="204">
        <f>S1750*H1750</f>
        <v>0</v>
      </c>
      <c r="U1750" s="36"/>
      <c r="V1750" s="36"/>
      <c r="W1750" s="36"/>
      <c r="X1750" s="36"/>
      <c r="Y1750" s="36"/>
      <c r="Z1750" s="36"/>
      <c r="AA1750" s="36"/>
      <c r="AB1750" s="36"/>
      <c r="AC1750" s="36"/>
      <c r="AD1750" s="36"/>
      <c r="AE1750" s="36"/>
      <c r="AR1750" s="205" t="s">
        <v>275</v>
      </c>
      <c r="AT1750" s="205" t="s">
        <v>166</v>
      </c>
      <c r="AU1750" s="205" t="s">
        <v>82</v>
      </c>
      <c r="AY1750" s="19" t="s">
        <v>163</v>
      </c>
      <c r="BE1750" s="206">
        <f>IF(N1750="základní",J1750,0)</f>
        <v>0</v>
      </c>
      <c r="BF1750" s="206">
        <f>IF(N1750="snížená",J1750,0)</f>
        <v>0</v>
      </c>
      <c r="BG1750" s="206">
        <f>IF(N1750="zákl. přenesená",J1750,0)</f>
        <v>0</v>
      </c>
      <c r="BH1750" s="206">
        <f>IF(N1750="sníž. přenesená",J1750,0)</f>
        <v>0</v>
      </c>
      <c r="BI1750" s="206">
        <f>IF(N1750="nulová",J1750,0)</f>
        <v>0</v>
      </c>
      <c r="BJ1750" s="19" t="s">
        <v>80</v>
      </c>
      <c r="BK1750" s="206">
        <f>ROUND(I1750*H1750,2)</f>
        <v>0</v>
      </c>
      <c r="BL1750" s="19" t="s">
        <v>275</v>
      </c>
      <c r="BM1750" s="205" t="s">
        <v>1980</v>
      </c>
    </row>
    <row r="1751" spans="1:65" s="13" customFormat="1" ht="11.25">
      <c r="B1751" s="207"/>
      <c r="C1751" s="208"/>
      <c r="D1751" s="209" t="s">
        <v>173</v>
      </c>
      <c r="E1751" s="210" t="s">
        <v>20</v>
      </c>
      <c r="F1751" s="211" t="s">
        <v>322</v>
      </c>
      <c r="G1751" s="208"/>
      <c r="H1751" s="210" t="s">
        <v>20</v>
      </c>
      <c r="I1751" s="212"/>
      <c r="J1751" s="208"/>
      <c r="K1751" s="208"/>
      <c r="L1751" s="213"/>
      <c r="M1751" s="214"/>
      <c r="N1751" s="215"/>
      <c r="O1751" s="215"/>
      <c r="P1751" s="215"/>
      <c r="Q1751" s="215"/>
      <c r="R1751" s="215"/>
      <c r="S1751" s="215"/>
      <c r="T1751" s="216"/>
      <c r="AT1751" s="217" t="s">
        <v>173</v>
      </c>
      <c r="AU1751" s="217" t="s">
        <v>82</v>
      </c>
      <c r="AV1751" s="13" t="s">
        <v>80</v>
      </c>
      <c r="AW1751" s="13" t="s">
        <v>34</v>
      </c>
      <c r="AX1751" s="13" t="s">
        <v>73</v>
      </c>
      <c r="AY1751" s="217" t="s">
        <v>163</v>
      </c>
    </row>
    <row r="1752" spans="1:65" s="13" customFormat="1" ht="11.25">
      <c r="B1752" s="207"/>
      <c r="C1752" s="208"/>
      <c r="D1752" s="209" t="s">
        <v>173</v>
      </c>
      <c r="E1752" s="210" t="s">
        <v>20</v>
      </c>
      <c r="F1752" s="211" t="s">
        <v>281</v>
      </c>
      <c r="G1752" s="208"/>
      <c r="H1752" s="210" t="s">
        <v>20</v>
      </c>
      <c r="I1752" s="212"/>
      <c r="J1752" s="208"/>
      <c r="K1752" s="208"/>
      <c r="L1752" s="213"/>
      <c r="M1752" s="214"/>
      <c r="N1752" s="215"/>
      <c r="O1752" s="215"/>
      <c r="P1752" s="215"/>
      <c r="Q1752" s="215"/>
      <c r="R1752" s="215"/>
      <c r="S1752" s="215"/>
      <c r="T1752" s="216"/>
      <c r="AT1752" s="217" t="s">
        <v>173</v>
      </c>
      <c r="AU1752" s="217" t="s">
        <v>82</v>
      </c>
      <c r="AV1752" s="13" t="s">
        <v>80</v>
      </c>
      <c r="AW1752" s="13" t="s">
        <v>34</v>
      </c>
      <c r="AX1752" s="13" t="s">
        <v>73</v>
      </c>
      <c r="AY1752" s="217" t="s">
        <v>163</v>
      </c>
    </row>
    <row r="1753" spans="1:65" s="14" customFormat="1" ht="11.25">
      <c r="B1753" s="218"/>
      <c r="C1753" s="219"/>
      <c r="D1753" s="209" t="s">
        <v>173</v>
      </c>
      <c r="E1753" s="220" t="s">
        <v>20</v>
      </c>
      <c r="F1753" s="221" t="s">
        <v>1981</v>
      </c>
      <c r="G1753" s="219"/>
      <c r="H1753" s="222">
        <v>14.28</v>
      </c>
      <c r="I1753" s="223"/>
      <c r="J1753" s="219"/>
      <c r="K1753" s="219"/>
      <c r="L1753" s="224"/>
      <c r="M1753" s="225"/>
      <c r="N1753" s="226"/>
      <c r="O1753" s="226"/>
      <c r="P1753" s="226"/>
      <c r="Q1753" s="226"/>
      <c r="R1753" s="226"/>
      <c r="S1753" s="226"/>
      <c r="T1753" s="227"/>
      <c r="AT1753" s="228" t="s">
        <v>173</v>
      </c>
      <c r="AU1753" s="228" t="s">
        <v>82</v>
      </c>
      <c r="AV1753" s="14" t="s">
        <v>82</v>
      </c>
      <c r="AW1753" s="14" t="s">
        <v>34</v>
      </c>
      <c r="AX1753" s="14" t="s">
        <v>73</v>
      </c>
      <c r="AY1753" s="228" t="s">
        <v>163</v>
      </c>
    </row>
    <row r="1754" spans="1:65" s="14" customFormat="1" ht="11.25">
      <c r="B1754" s="218"/>
      <c r="C1754" s="219"/>
      <c r="D1754" s="209" t="s">
        <v>173</v>
      </c>
      <c r="E1754" s="220" t="s">
        <v>20</v>
      </c>
      <c r="F1754" s="221" t="s">
        <v>191</v>
      </c>
      <c r="G1754" s="219"/>
      <c r="H1754" s="222">
        <v>-3.3</v>
      </c>
      <c r="I1754" s="223"/>
      <c r="J1754" s="219"/>
      <c r="K1754" s="219"/>
      <c r="L1754" s="224"/>
      <c r="M1754" s="225"/>
      <c r="N1754" s="226"/>
      <c r="O1754" s="226"/>
      <c r="P1754" s="226"/>
      <c r="Q1754" s="226"/>
      <c r="R1754" s="226"/>
      <c r="S1754" s="226"/>
      <c r="T1754" s="227"/>
      <c r="AT1754" s="228" t="s">
        <v>173</v>
      </c>
      <c r="AU1754" s="228" t="s">
        <v>82</v>
      </c>
      <c r="AV1754" s="14" t="s">
        <v>82</v>
      </c>
      <c r="AW1754" s="14" t="s">
        <v>34</v>
      </c>
      <c r="AX1754" s="14" t="s">
        <v>73</v>
      </c>
      <c r="AY1754" s="228" t="s">
        <v>163</v>
      </c>
    </row>
    <row r="1755" spans="1:65" s="15" customFormat="1" ht="11.25">
      <c r="B1755" s="229"/>
      <c r="C1755" s="230"/>
      <c r="D1755" s="209" t="s">
        <v>173</v>
      </c>
      <c r="E1755" s="231" t="s">
        <v>20</v>
      </c>
      <c r="F1755" s="232" t="s">
        <v>178</v>
      </c>
      <c r="G1755" s="230"/>
      <c r="H1755" s="233">
        <v>10.98</v>
      </c>
      <c r="I1755" s="234"/>
      <c r="J1755" s="230"/>
      <c r="K1755" s="230"/>
      <c r="L1755" s="235"/>
      <c r="M1755" s="236"/>
      <c r="N1755" s="237"/>
      <c r="O1755" s="237"/>
      <c r="P1755" s="237"/>
      <c r="Q1755" s="237"/>
      <c r="R1755" s="237"/>
      <c r="S1755" s="237"/>
      <c r="T1755" s="238"/>
      <c r="AT1755" s="239" t="s">
        <v>173</v>
      </c>
      <c r="AU1755" s="239" t="s">
        <v>82</v>
      </c>
      <c r="AV1755" s="15" t="s">
        <v>171</v>
      </c>
      <c r="AW1755" s="15" t="s">
        <v>34</v>
      </c>
      <c r="AX1755" s="15" t="s">
        <v>80</v>
      </c>
      <c r="AY1755" s="239" t="s">
        <v>163</v>
      </c>
    </row>
    <row r="1756" spans="1:65" s="2" customFormat="1" ht="14.45" customHeight="1">
      <c r="A1756" s="36"/>
      <c r="B1756" s="37"/>
      <c r="C1756" s="194" t="s">
        <v>1982</v>
      </c>
      <c r="D1756" s="194" t="s">
        <v>166</v>
      </c>
      <c r="E1756" s="195" t="s">
        <v>1983</v>
      </c>
      <c r="F1756" s="196" t="s">
        <v>1984</v>
      </c>
      <c r="G1756" s="197" t="s">
        <v>194</v>
      </c>
      <c r="H1756" s="198">
        <v>4</v>
      </c>
      <c r="I1756" s="199"/>
      <c r="J1756" s="200">
        <f>ROUND(I1756*H1756,2)</f>
        <v>0</v>
      </c>
      <c r="K1756" s="196" t="s">
        <v>20</v>
      </c>
      <c r="L1756" s="41"/>
      <c r="M1756" s="201" t="s">
        <v>20</v>
      </c>
      <c r="N1756" s="202" t="s">
        <v>44</v>
      </c>
      <c r="O1756" s="66"/>
      <c r="P1756" s="203">
        <f>O1756*H1756</f>
        <v>0</v>
      </c>
      <c r="Q1756" s="203">
        <v>0</v>
      </c>
      <c r="R1756" s="203">
        <f>Q1756*H1756</f>
        <v>0</v>
      </c>
      <c r="S1756" s="203">
        <v>0</v>
      </c>
      <c r="T1756" s="204">
        <f>S1756*H1756</f>
        <v>0</v>
      </c>
      <c r="U1756" s="36"/>
      <c r="V1756" s="36"/>
      <c r="W1756" s="36"/>
      <c r="X1756" s="36"/>
      <c r="Y1756" s="36"/>
      <c r="Z1756" s="36"/>
      <c r="AA1756" s="36"/>
      <c r="AB1756" s="36"/>
      <c r="AC1756" s="36"/>
      <c r="AD1756" s="36"/>
      <c r="AE1756" s="36"/>
      <c r="AR1756" s="205" t="s">
        <v>275</v>
      </c>
      <c r="AT1756" s="205" t="s">
        <v>166</v>
      </c>
      <c r="AU1756" s="205" t="s">
        <v>82</v>
      </c>
      <c r="AY1756" s="19" t="s">
        <v>163</v>
      </c>
      <c r="BE1756" s="206">
        <f>IF(N1756="základní",J1756,0)</f>
        <v>0</v>
      </c>
      <c r="BF1756" s="206">
        <f>IF(N1756="snížená",J1756,0)</f>
        <v>0</v>
      </c>
      <c r="BG1756" s="206">
        <f>IF(N1756="zákl. přenesená",J1756,0)</f>
        <v>0</v>
      </c>
      <c r="BH1756" s="206">
        <f>IF(N1756="sníž. přenesená",J1756,0)</f>
        <v>0</v>
      </c>
      <c r="BI1756" s="206">
        <f>IF(N1756="nulová",J1756,0)</f>
        <v>0</v>
      </c>
      <c r="BJ1756" s="19" t="s">
        <v>80</v>
      </c>
      <c r="BK1756" s="206">
        <f>ROUND(I1756*H1756,2)</f>
        <v>0</v>
      </c>
      <c r="BL1756" s="19" t="s">
        <v>275</v>
      </c>
      <c r="BM1756" s="205" t="s">
        <v>1985</v>
      </c>
    </row>
    <row r="1757" spans="1:65" s="13" customFormat="1" ht="11.25">
      <c r="B1757" s="207"/>
      <c r="C1757" s="208"/>
      <c r="D1757" s="209" t="s">
        <v>173</v>
      </c>
      <c r="E1757" s="210" t="s">
        <v>20</v>
      </c>
      <c r="F1757" s="211" t="s">
        <v>506</v>
      </c>
      <c r="G1757" s="208"/>
      <c r="H1757" s="210" t="s">
        <v>20</v>
      </c>
      <c r="I1757" s="212"/>
      <c r="J1757" s="208"/>
      <c r="K1757" s="208"/>
      <c r="L1757" s="213"/>
      <c r="M1757" s="214"/>
      <c r="N1757" s="215"/>
      <c r="O1757" s="215"/>
      <c r="P1757" s="215"/>
      <c r="Q1757" s="215"/>
      <c r="R1757" s="215"/>
      <c r="S1757" s="215"/>
      <c r="T1757" s="216"/>
      <c r="AT1757" s="217" t="s">
        <v>173</v>
      </c>
      <c r="AU1757" s="217" t="s">
        <v>82</v>
      </c>
      <c r="AV1757" s="13" t="s">
        <v>80</v>
      </c>
      <c r="AW1757" s="13" t="s">
        <v>34</v>
      </c>
      <c r="AX1757" s="13" t="s">
        <v>73</v>
      </c>
      <c r="AY1757" s="217" t="s">
        <v>163</v>
      </c>
    </row>
    <row r="1758" spans="1:65" s="14" customFormat="1" ht="11.25">
      <c r="B1758" s="218"/>
      <c r="C1758" s="219"/>
      <c r="D1758" s="209" t="s">
        <v>173</v>
      </c>
      <c r="E1758" s="220" t="s">
        <v>20</v>
      </c>
      <c r="F1758" s="221" t="s">
        <v>171</v>
      </c>
      <c r="G1758" s="219"/>
      <c r="H1758" s="222">
        <v>4</v>
      </c>
      <c r="I1758" s="223"/>
      <c r="J1758" s="219"/>
      <c r="K1758" s="219"/>
      <c r="L1758" s="224"/>
      <c r="M1758" s="225"/>
      <c r="N1758" s="226"/>
      <c r="O1758" s="226"/>
      <c r="P1758" s="226"/>
      <c r="Q1758" s="226"/>
      <c r="R1758" s="226"/>
      <c r="S1758" s="226"/>
      <c r="T1758" s="227"/>
      <c r="AT1758" s="228" t="s">
        <v>173</v>
      </c>
      <c r="AU1758" s="228" t="s">
        <v>82</v>
      </c>
      <c r="AV1758" s="14" t="s">
        <v>82</v>
      </c>
      <c r="AW1758" s="14" t="s">
        <v>34</v>
      </c>
      <c r="AX1758" s="14" t="s">
        <v>80</v>
      </c>
      <c r="AY1758" s="228" t="s">
        <v>163</v>
      </c>
    </row>
    <row r="1759" spans="1:65" s="12" customFormat="1" ht="22.9" customHeight="1">
      <c r="B1759" s="178"/>
      <c r="C1759" s="179"/>
      <c r="D1759" s="180" t="s">
        <v>72</v>
      </c>
      <c r="E1759" s="192" t="s">
        <v>1986</v>
      </c>
      <c r="F1759" s="192" t="s">
        <v>1987</v>
      </c>
      <c r="G1759" s="179"/>
      <c r="H1759" s="179"/>
      <c r="I1759" s="182"/>
      <c r="J1759" s="193">
        <f>BK1759</f>
        <v>0</v>
      </c>
      <c r="K1759" s="179"/>
      <c r="L1759" s="184"/>
      <c r="M1759" s="185"/>
      <c r="N1759" s="186"/>
      <c r="O1759" s="186"/>
      <c r="P1759" s="187">
        <f>SUM(P1760:P1767)</f>
        <v>0</v>
      </c>
      <c r="Q1759" s="186"/>
      <c r="R1759" s="187">
        <f>SUM(R1760:R1767)</f>
        <v>0</v>
      </c>
      <c r="S1759" s="186"/>
      <c r="T1759" s="188">
        <f>SUM(T1760:T1767)</f>
        <v>0</v>
      </c>
      <c r="AR1759" s="189" t="s">
        <v>82</v>
      </c>
      <c r="AT1759" s="190" t="s">
        <v>72</v>
      </c>
      <c r="AU1759" s="190" t="s">
        <v>80</v>
      </c>
      <c r="AY1759" s="189" t="s">
        <v>163</v>
      </c>
      <c r="BK1759" s="191">
        <f>SUM(BK1760:BK1767)</f>
        <v>0</v>
      </c>
    </row>
    <row r="1760" spans="1:65" s="2" customFormat="1" ht="14.45" customHeight="1">
      <c r="A1760" s="36"/>
      <c r="B1760" s="37"/>
      <c r="C1760" s="194" t="s">
        <v>1988</v>
      </c>
      <c r="D1760" s="194" t="s">
        <v>166</v>
      </c>
      <c r="E1760" s="195" t="s">
        <v>1989</v>
      </c>
      <c r="F1760" s="196" t="s">
        <v>1990</v>
      </c>
      <c r="G1760" s="197" t="s">
        <v>985</v>
      </c>
      <c r="H1760" s="198">
        <v>20</v>
      </c>
      <c r="I1760" s="199"/>
      <c r="J1760" s="200">
        <f t="shared" ref="J1760:J1767" si="10">ROUND(I1760*H1760,2)</f>
        <v>0</v>
      </c>
      <c r="K1760" s="196" t="s">
        <v>20</v>
      </c>
      <c r="L1760" s="41"/>
      <c r="M1760" s="201" t="s">
        <v>20</v>
      </c>
      <c r="N1760" s="202" t="s">
        <v>44</v>
      </c>
      <c r="O1760" s="66"/>
      <c r="P1760" s="203">
        <f t="shared" ref="P1760:P1767" si="11">O1760*H1760</f>
        <v>0</v>
      </c>
      <c r="Q1760" s="203">
        <v>0</v>
      </c>
      <c r="R1760" s="203">
        <f t="shared" ref="R1760:R1767" si="12">Q1760*H1760</f>
        <v>0</v>
      </c>
      <c r="S1760" s="203">
        <v>0</v>
      </c>
      <c r="T1760" s="204">
        <f t="shared" ref="T1760:T1767" si="13">S1760*H1760</f>
        <v>0</v>
      </c>
      <c r="U1760" s="36"/>
      <c r="V1760" s="36"/>
      <c r="W1760" s="36"/>
      <c r="X1760" s="36"/>
      <c r="Y1760" s="36"/>
      <c r="Z1760" s="36"/>
      <c r="AA1760" s="36"/>
      <c r="AB1760" s="36"/>
      <c r="AC1760" s="36"/>
      <c r="AD1760" s="36"/>
      <c r="AE1760" s="36"/>
      <c r="AR1760" s="205" t="s">
        <v>275</v>
      </c>
      <c r="AT1760" s="205" t="s">
        <v>166</v>
      </c>
      <c r="AU1760" s="205" t="s">
        <v>82</v>
      </c>
      <c r="AY1760" s="19" t="s">
        <v>163</v>
      </c>
      <c r="BE1760" s="206">
        <f t="shared" ref="BE1760:BE1767" si="14">IF(N1760="základní",J1760,0)</f>
        <v>0</v>
      </c>
      <c r="BF1760" s="206">
        <f t="shared" ref="BF1760:BF1767" si="15">IF(N1760="snížená",J1760,0)</f>
        <v>0</v>
      </c>
      <c r="BG1760" s="206">
        <f t="shared" ref="BG1760:BG1767" si="16">IF(N1760="zákl. přenesená",J1760,0)</f>
        <v>0</v>
      </c>
      <c r="BH1760" s="206">
        <f t="shared" ref="BH1760:BH1767" si="17">IF(N1760="sníž. přenesená",J1760,0)</f>
        <v>0</v>
      </c>
      <c r="BI1760" s="206">
        <f t="shared" ref="BI1760:BI1767" si="18">IF(N1760="nulová",J1760,0)</f>
        <v>0</v>
      </c>
      <c r="BJ1760" s="19" t="s">
        <v>80</v>
      </c>
      <c r="BK1760" s="206">
        <f t="shared" ref="BK1760:BK1767" si="19">ROUND(I1760*H1760,2)</f>
        <v>0</v>
      </c>
      <c r="BL1760" s="19" t="s">
        <v>275</v>
      </c>
      <c r="BM1760" s="205" t="s">
        <v>1991</v>
      </c>
    </row>
    <row r="1761" spans="1:65" s="2" customFormat="1" ht="14.45" customHeight="1">
      <c r="A1761" s="36"/>
      <c r="B1761" s="37"/>
      <c r="C1761" s="243" t="s">
        <v>1992</v>
      </c>
      <c r="D1761" s="243" t="s">
        <v>214</v>
      </c>
      <c r="E1761" s="244" t="s">
        <v>1993</v>
      </c>
      <c r="F1761" s="245" t="s">
        <v>1994</v>
      </c>
      <c r="G1761" s="246" t="s">
        <v>194</v>
      </c>
      <c r="H1761" s="247">
        <v>5</v>
      </c>
      <c r="I1761" s="248"/>
      <c r="J1761" s="249">
        <f t="shared" si="10"/>
        <v>0</v>
      </c>
      <c r="K1761" s="245" t="s">
        <v>20</v>
      </c>
      <c r="L1761" s="250"/>
      <c r="M1761" s="251" t="s">
        <v>20</v>
      </c>
      <c r="N1761" s="252" t="s">
        <v>44</v>
      </c>
      <c r="O1761" s="66"/>
      <c r="P1761" s="203">
        <f t="shared" si="11"/>
        <v>0</v>
      </c>
      <c r="Q1761" s="203">
        <v>0</v>
      </c>
      <c r="R1761" s="203">
        <f t="shared" si="12"/>
        <v>0</v>
      </c>
      <c r="S1761" s="203">
        <v>0</v>
      </c>
      <c r="T1761" s="204">
        <f t="shared" si="13"/>
        <v>0</v>
      </c>
      <c r="U1761" s="36"/>
      <c r="V1761" s="36"/>
      <c r="W1761" s="36"/>
      <c r="X1761" s="36"/>
      <c r="Y1761" s="36"/>
      <c r="Z1761" s="36"/>
      <c r="AA1761" s="36"/>
      <c r="AB1761" s="36"/>
      <c r="AC1761" s="36"/>
      <c r="AD1761" s="36"/>
      <c r="AE1761" s="36"/>
      <c r="AR1761" s="205" t="s">
        <v>373</v>
      </c>
      <c r="AT1761" s="205" t="s">
        <v>214</v>
      </c>
      <c r="AU1761" s="205" t="s">
        <v>82</v>
      </c>
      <c r="AY1761" s="19" t="s">
        <v>163</v>
      </c>
      <c r="BE1761" s="206">
        <f t="shared" si="14"/>
        <v>0</v>
      </c>
      <c r="BF1761" s="206">
        <f t="shared" si="15"/>
        <v>0</v>
      </c>
      <c r="BG1761" s="206">
        <f t="shared" si="16"/>
        <v>0</v>
      </c>
      <c r="BH1761" s="206">
        <f t="shared" si="17"/>
        <v>0</v>
      </c>
      <c r="BI1761" s="206">
        <f t="shared" si="18"/>
        <v>0</v>
      </c>
      <c r="BJ1761" s="19" t="s">
        <v>80</v>
      </c>
      <c r="BK1761" s="206">
        <f t="shared" si="19"/>
        <v>0</v>
      </c>
      <c r="BL1761" s="19" t="s">
        <v>275</v>
      </c>
      <c r="BM1761" s="205" t="s">
        <v>1995</v>
      </c>
    </row>
    <row r="1762" spans="1:65" s="2" customFormat="1" ht="14.45" customHeight="1">
      <c r="A1762" s="36"/>
      <c r="B1762" s="37"/>
      <c r="C1762" s="243" t="s">
        <v>1996</v>
      </c>
      <c r="D1762" s="243" t="s">
        <v>214</v>
      </c>
      <c r="E1762" s="244" t="s">
        <v>1997</v>
      </c>
      <c r="F1762" s="245" t="s">
        <v>1998</v>
      </c>
      <c r="G1762" s="246" t="s">
        <v>194</v>
      </c>
      <c r="H1762" s="247">
        <v>2</v>
      </c>
      <c r="I1762" s="248"/>
      <c r="J1762" s="249">
        <f t="shared" si="10"/>
        <v>0</v>
      </c>
      <c r="K1762" s="245" t="s">
        <v>20</v>
      </c>
      <c r="L1762" s="250"/>
      <c r="M1762" s="251" t="s">
        <v>20</v>
      </c>
      <c r="N1762" s="252" t="s">
        <v>44</v>
      </c>
      <c r="O1762" s="66"/>
      <c r="P1762" s="203">
        <f t="shared" si="11"/>
        <v>0</v>
      </c>
      <c r="Q1762" s="203">
        <v>0</v>
      </c>
      <c r="R1762" s="203">
        <f t="shared" si="12"/>
        <v>0</v>
      </c>
      <c r="S1762" s="203">
        <v>0</v>
      </c>
      <c r="T1762" s="204">
        <f t="shared" si="13"/>
        <v>0</v>
      </c>
      <c r="U1762" s="36"/>
      <c r="V1762" s="36"/>
      <c r="W1762" s="36"/>
      <c r="X1762" s="36"/>
      <c r="Y1762" s="36"/>
      <c r="Z1762" s="36"/>
      <c r="AA1762" s="36"/>
      <c r="AB1762" s="36"/>
      <c r="AC1762" s="36"/>
      <c r="AD1762" s="36"/>
      <c r="AE1762" s="36"/>
      <c r="AR1762" s="205" t="s">
        <v>373</v>
      </c>
      <c r="AT1762" s="205" t="s">
        <v>214</v>
      </c>
      <c r="AU1762" s="205" t="s">
        <v>82</v>
      </c>
      <c r="AY1762" s="19" t="s">
        <v>163</v>
      </c>
      <c r="BE1762" s="206">
        <f t="shared" si="14"/>
        <v>0</v>
      </c>
      <c r="BF1762" s="206">
        <f t="shared" si="15"/>
        <v>0</v>
      </c>
      <c r="BG1762" s="206">
        <f t="shared" si="16"/>
        <v>0</v>
      </c>
      <c r="BH1762" s="206">
        <f t="shared" si="17"/>
        <v>0</v>
      </c>
      <c r="BI1762" s="206">
        <f t="shared" si="18"/>
        <v>0</v>
      </c>
      <c r="BJ1762" s="19" t="s">
        <v>80</v>
      </c>
      <c r="BK1762" s="206">
        <f t="shared" si="19"/>
        <v>0</v>
      </c>
      <c r="BL1762" s="19" t="s">
        <v>275</v>
      </c>
      <c r="BM1762" s="205" t="s">
        <v>1999</v>
      </c>
    </row>
    <row r="1763" spans="1:65" s="2" customFormat="1" ht="14.45" customHeight="1">
      <c r="A1763" s="36"/>
      <c r="B1763" s="37"/>
      <c r="C1763" s="243" t="s">
        <v>2000</v>
      </c>
      <c r="D1763" s="243" t="s">
        <v>214</v>
      </c>
      <c r="E1763" s="244" t="s">
        <v>2001</v>
      </c>
      <c r="F1763" s="245" t="s">
        <v>2002</v>
      </c>
      <c r="G1763" s="246" t="s">
        <v>194</v>
      </c>
      <c r="H1763" s="247">
        <v>3</v>
      </c>
      <c r="I1763" s="248"/>
      <c r="J1763" s="249">
        <f t="shared" si="10"/>
        <v>0</v>
      </c>
      <c r="K1763" s="245" t="s">
        <v>20</v>
      </c>
      <c r="L1763" s="250"/>
      <c r="M1763" s="251" t="s">
        <v>20</v>
      </c>
      <c r="N1763" s="252" t="s">
        <v>44</v>
      </c>
      <c r="O1763" s="66"/>
      <c r="P1763" s="203">
        <f t="shared" si="11"/>
        <v>0</v>
      </c>
      <c r="Q1763" s="203">
        <v>0</v>
      </c>
      <c r="R1763" s="203">
        <f t="shared" si="12"/>
        <v>0</v>
      </c>
      <c r="S1763" s="203">
        <v>0</v>
      </c>
      <c r="T1763" s="204">
        <f t="shared" si="13"/>
        <v>0</v>
      </c>
      <c r="U1763" s="36"/>
      <c r="V1763" s="36"/>
      <c r="W1763" s="36"/>
      <c r="X1763" s="36"/>
      <c r="Y1763" s="36"/>
      <c r="Z1763" s="36"/>
      <c r="AA1763" s="36"/>
      <c r="AB1763" s="36"/>
      <c r="AC1763" s="36"/>
      <c r="AD1763" s="36"/>
      <c r="AE1763" s="36"/>
      <c r="AR1763" s="205" t="s">
        <v>373</v>
      </c>
      <c r="AT1763" s="205" t="s">
        <v>214</v>
      </c>
      <c r="AU1763" s="205" t="s">
        <v>82</v>
      </c>
      <c r="AY1763" s="19" t="s">
        <v>163</v>
      </c>
      <c r="BE1763" s="206">
        <f t="shared" si="14"/>
        <v>0</v>
      </c>
      <c r="BF1763" s="206">
        <f t="shared" si="15"/>
        <v>0</v>
      </c>
      <c r="BG1763" s="206">
        <f t="shared" si="16"/>
        <v>0</v>
      </c>
      <c r="BH1763" s="206">
        <f t="shared" si="17"/>
        <v>0</v>
      </c>
      <c r="BI1763" s="206">
        <f t="shared" si="18"/>
        <v>0</v>
      </c>
      <c r="BJ1763" s="19" t="s">
        <v>80</v>
      </c>
      <c r="BK1763" s="206">
        <f t="shared" si="19"/>
        <v>0</v>
      </c>
      <c r="BL1763" s="19" t="s">
        <v>275</v>
      </c>
      <c r="BM1763" s="205" t="s">
        <v>2003</v>
      </c>
    </row>
    <row r="1764" spans="1:65" s="2" customFormat="1" ht="14.45" customHeight="1">
      <c r="A1764" s="36"/>
      <c r="B1764" s="37"/>
      <c r="C1764" s="243" t="s">
        <v>2004</v>
      </c>
      <c r="D1764" s="243" t="s">
        <v>214</v>
      </c>
      <c r="E1764" s="244" t="s">
        <v>2005</v>
      </c>
      <c r="F1764" s="245" t="s">
        <v>2006</v>
      </c>
      <c r="G1764" s="246" t="s">
        <v>194</v>
      </c>
      <c r="H1764" s="247">
        <v>5</v>
      </c>
      <c r="I1764" s="248"/>
      <c r="J1764" s="249">
        <f t="shared" si="10"/>
        <v>0</v>
      </c>
      <c r="K1764" s="245" t="s">
        <v>20</v>
      </c>
      <c r="L1764" s="250"/>
      <c r="M1764" s="251" t="s">
        <v>20</v>
      </c>
      <c r="N1764" s="252" t="s">
        <v>44</v>
      </c>
      <c r="O1764" s="66"/>
      <c r="P1764" s="203">
        <f t="shared" si="11"/>
        <v>0</v>
      </c>
      <c r="Q1764" s="203">
        <v>0</v>
      </c>
      <c r="R1764" s="203">
        <f t="shared" si="12"/>
        <v>0</v>
      </c>
      <c r="S1764" s="203">
        <v>0</v>
      </c>
      <c r="T1764" s="204">
        <f t="shared" si="13"/>
        <v>0</v>
      </c>
      <c r="U1764" s="36"/>
      <c r="V1764" s="36"/>
      <c r="W1764" s="36"/>
      <c r="X1764" s="36"/>
      <c r="Y1764" s="36"/>
      <c r="Z1764" s="36"/>
      <c r="AA1764" s="36"/>
      <c r="AB1764" s="36"/>
      <c r="AC1764" s="36"/>
      <c r="AD1764" s="36"/>
      <c r="AE1764" s="36"/>
      <c r="AR1764" s="205" t="s">
        <v>373</v>
      </c>
      <c r="AT1764" s="205" t="s">
        <v>214</v>
      </c>
      <c r="AU1764" s="205" t="s">
        <v>82</v>
      </c>
      <c r="AY1764" s="19" t="s">
        <v>163</v>
      </c>
      <c r="BE1764" s="206">
        <f t="shared" si="14"/>
        <v>0</v>
      </c>
      <c r="BF1764" s="206">
        <f t="shared" si="15"/>
        <v>0</v>
      </c>
      <c r="BG1764" s="206">
        <f t="shared" si="16"/>
        <v>0</v>
      </c>
      <c r="BH1764" s="206">
        <f t="shared" si="17"/>
        <v>0</v>
      </c>
      <c r="BI1764" s="206">
        <f t="shared" si="18"/>
        <v>0</v>
      </c>
      <c r="BJ1764" s="19" t="s">
        <v>80</v>
      </c>
      <c r="BK1764" s="206">
        <f t="shared" si="19"/>
        <v>0</v>
      </c>
      <c r="BL1764" s="19" t="s">
        <v>275</v>
      </c>
      <c r="BM1764" s="205" t="s">
        <v>2007</v>
      </c>
    </row>
    <row r="1765" spans="1:65" s="2" customFormat="1" ht="14.45" customHeight="1">
      <c r="A1765" s="36"/>
      <c r="B1765" s="37"/>
      <c r="C1765" s="243" t="s">
        <v>2008</v>
      </c>
      <c r="D1765" s="243" t="s">
        <v>214</v>
      </c>
      <c r="E1765" s="244" t="s">
        <v>2009</v>
      </c>
      <c r="F1765" s="245" t="s">
        <v>2010</v>
      </c>
      <c r="G1765" s="246" t="s">
        <v>194</v>
      </c>
      <c r="H1765" s="247">
        <v>3</v>
      </c>
      <c r="I1765" s="248"/>
      <c r="J1765" s="249">
        <f t="shared" si="10"/>
        <v>0</v>
      </c>
      <c r="K1765" s="245" t="s">
        <v>20</v>
      </c>
      <c r="L1765" s="250"/>
      <c r="M1765" s="251" t="s">
        <v>20</v>
      </c>
      <c r="N1765" s="252" t="s">
        <v>44</v>
      </c>
      <c r="O1765" s="66"/>
      <c r="P1765" s="203">
        <f t="shared" si="11"/>
        <v>0</v>
      </c>
      <c r="Q1765" s="203">
        <v>0</v>
      </c>
      <c r="R1765" s="203">
        <f t="shared" si="12"/>
        <v>0</v>
      </c>
      <c r="S1765" s="203">
        <v>0</v>
      </c>
      <c r="T1765" s="204">
        <f t="shared" si="13"/>
        <v>0</v>
      </c>
      <c r="U1765" s="36"/>
      <c r="V1765" s="36"/>
      <c r="W1765" s="36"/>
      <c r="X1765" s="36"/>
      <c r="Y1765" s="36"/>
      <c r="Z1765" s="36"/>
      <c r="AA1765" s="36"/>
      <c r="AB1765" s="36"/>
      <c r="AC1765" s="36"/>
      <c r="AD1765" s="36"/>
      <c r="AE1765" s="36"/>
      <c r="AR1765" s="205" t="s">
        <v>373</v>
      </c>
      <c r="AT1765" s="205" t="s">
        <v>214</v>
      </c>
      <c r="AU1765" s="205" t="s">
        <v>82</v>
      </c>
      <c r="AY1765" s="19" t="s">
        <v>163</v>
      </c>
      <c r="BE1765" s="206">
        <f t="shared" si="14"/>
        <v>0</v>
      </c>
      <c r="BF1765" s="206">
        <f t="shared" si="15"/>
        <v>0</v>
      </c>
      <c r="BG1765" s="206">
        <f t="shared" si="16"/>
        <v>0</v>
      </c>
      <c r="BH1765" s="206">
        <f t="shared" si="17"/>
        <v>0</v>
      </c>
      <c r="BI1765" s="206">
        <f t="shared" si="18"/>
        <v>0</v>
      </c>
      <c r="BJ1765" s="19" t="s">
        <v>80</v>
      </c>
      <c r="BK1765" s="206">
        <f t="shared" si="19"/>
        <v>0</v>
      </c>
      <c r="BL1765" s="19" t="s">
        <v>275</v>
      </c>
      <c r="BM1765" s="205" t="s">
        <v>2011</v>
      </c>
    </row>
    <row r="1766" spans="1:65" s="2" customFormat="1" ht="14.45" customHeight="1">
      <c r="A1766" s="36"/>
      <c r="B1766" s="37"/>
      <c r="C1766" s="243" t="s">
        <v>2012</v>
      </c>
      <c r="D1766" s="243" t="s">
        <v>214</v>
      </c>
      <c r="E1766" s="244" t="s">
        <v>2013</v>
      </c>
      <c r="F1766" s="245" t="s">
        <v>2014</v>
      </c>
      <c r="G1766" s="246" t="s">
        <v>194</v>
      </c>
      <c r="H1766" s="247">
        <v>2</v>
      </c>
      <c r="I1766" s="248"/>
      <c r="J1766" s="249">
        <f t="shared" si="10"/>
        <v>0</v>
      </c>
      <c r="K1766" s="245" t="s">
        <v>20</v>
      </c>
      <c r="L1766" s="250"/>
      <c r="M1766" s="251" t="s">
        <v>20</v>
      </c>
      <c r="N1766" s="252" t="s">
        <v>44</v>
      </c>
      <c r="O1766" s="66"/>
      <c r="P1766" s="203">
        <f t="shared" si="11"/>
        <v>0</v>
      </c>
      <c r="Q1766" s="203">
        <v>0</v>
      </c>
      <c r="R1766" s="203">
        <f t="shared" si="12"/>
        <v>0</v>
      </c>
      <c r="S1766" s="203">
        <v>0</v>
      </c>
      <c r="T1766" s="204">
        <f t="shared" si="13"/>
        <v>0</v>
      </c>
      <c r="U1766" s="36"/>
      <c r="V1766" s="36"/>
      <c r="W1766" s="36"/>
      <c r="X1766" s="36"/>
      <c r="Y1766" s="36"/>
      <c r="Z1766" s="36"/>
      <c r="AA1766" s="36"/>
      <c r="AB1766" s="36"/>
      <c r="AC1766" s="36"/>
      <c r="AD1766" s="36"/>
      <c r="AE1766" s="36"/>
      <c r="AR1766" s="205" t="s">
        <v>373</v>
      </c>
      <c r="AT1766" s="205" t="s">
        <v>214</v>
      </c>
      <c r="AU1766" s="205" t="s">
        <v>82</v>
      </c>
      <c r="AY1766" s="19" t="s">
        <v>163</v>
      </c>
      <c r="BE1766" s="206">
        <f t="shared" si="14"/>
        <v>0</v>
      </c>
      <c r="BF1766" s="206">
        <f t="shared" si="15"/>
        <v>0</v>
      </c>
      <c r="BG1766" s="206">
        <f t="shared" si="16"/>
        <v>0</v>
      </c>
      <c r="BH1766" s="206">
        <f t="shared" si="17"/>
        <v>0</v>
      </c>
      <c r="BI1766" s="206">
        <f t="shared" si="18"/>
        <v>0</v>
      </c>
      <c r="BJ1766" s="19" t="s">
        <v>80</v>
      </c>
      <c r="BK1766" s="206">
        <f t="shared" si="19"/>
        <v>0</v>
      </c>
      <c r="BL1766" s="19" t="s">
        <v>275</v>
      </c>
      <c r="BM1766" s="205" t="s">
        <v>2015</v>
      </c>
    </row>
    <row r="1767" spans="1:65" s="2" customFormat="1" ht="14.45" customHeight="1">
      <c r="A1767" s="36"/>
      <c r="B1767" s="37"/>
      <c r="C1767" s="243" t="s">
        <v>2016</v>
      </c>
      <c r="D1767" s="243" t="s">
        <v>214</v>
      </c>
      <c r="E1767" s="244" t="s">
        <v>2017</v>
      </c>
      <c r="F1767" s="245" t="s">
        <v>2018</v>
      </c>
      <c r="G1767" s="246" t="s">
        <v>194</v>
      </c>
      <c r="H1767" s="247">
        <v>2</v>
      </c>
      <c r="I1767" s="248"/>
      <c r="J1767" s="249">
        <f t="shared" si="10"/>
        <v>0</v>
      </c>
      <c r="K1767" s="245" t="s">
        <v>20</v>
      </c>
      <c r="L1767" s="250"/>
      <c r="M1767" s="264" t="s">
        <v>20</v>
      </c>
      <c r="N1767" s="265" t="s">
        <v>44</v>
      </c>
      <c r="O1767" s="266"/>
      <c r="P1767" s="267">
        <f t="shared" si="11"/>
        <v>0</v>
      </c>
      <c r="Q1767" s="267">
        <v>0</v>
      </c>
      <c r="R1767" s="267">
        <f t="shared" si="12"/>
        <v>0</v>
      </c>
      <c r="S1767" s="267">
        <v>0</v>
      </c>
      <c r="T1767" s="268">
        <f t="shared" si="13"/>
        <v>0</v>
      </c>
      <c r="U1767" s="36"/>
      <c r="V1767" s="36"/>
      <c r="W1767" s="36"/>
      <c r="X1767" s="36"/>
      <c r="Y1767" s="36"/>
      <c r="Z1767" s="36"/>
      <c r="AA1767" s="36"/>
      <c r="AB1767" s="36"/>
      <c r="AC1767" s="36"/>
      <c r="AD1767" s="36"/>
      <c r="AE1767" s="36"/>
      <c r="AR1767" s="205" t="s">
        <v>373</v>
      </c>
      <c r="AT1767" s="205" t="s">
        <v>214</v>
      </c>
      <c r="AU1767" s="205" t="s">
        <v>82</v>
      </c>
      <c r="AY1767" s="19" t="s">
        <v>163</v>
      </c>
      <c r="BE1767" s="206">
        <f t="shared" si="14"/>
        <v>0</v>
      </c>
      <c r="BF1767" s="206">
        <f t="shared" si="15"/>
        <v>0</v>
      </c>
      <c r="BG1767" s="206">
        <f t="shared" si="16"/>
        <v>0</v>
      </c>
      <c r="BH1767" s="206">
        <f t="shared" si="17"/>
        <v>0</v>
      </c>
      <c r="BI1767" s="206">
        <f t="shared" si="18"/>
        <v>0</v>
      </c>
      <c r="BJ1767" s="19" t="s">
        <v>80</v>
      </c>
      <c r="BK1767" s="206">
        <f t="shared" si="19"/>
        <v>0</v>
      </c>
      <c r="BL1767" s="19" t="s">
        <v>275</v>
      </c>
      <c r="BM1767" s="205" t="s">
        <v>2019</v>
      </c>
    </row>
    <row r="1768" spans="1:65" s="2" customFormat="1" ht="6.95" customHeight="1">
      <c r="A1768" s="36"/>
      <c r="B1768" s="49"/>
      <c r="C1768" s="50"/>
      <c r="D1768" s="50"/>
      <c r="E1768" s="50"/>
      <c r="F1768" s="50"/>
      <c r="G1768" s="50"/>
      <c r="H1768" s="50"/>
      <c r="I1768" s="144"/>
      <c r="J1768" s="50"/>
      <c r="K1768" s="50"/>
      <c r="L1768" s="41"/>
      <c r="M1768" s="36"/>
      <c r="O1768" s="36"/>
      <c r="P1768" s="36"/>
      <c r="Q1768" s="36"/>
      <c r="R1768" s="36"/>
      <c r="S1768" s="36"/>
      <c r="T1768" s="36"/>
      <c r="U1768" s="36"/>
      <c r="V1768" s="36"/>
      <c r="W1768" s="36"/>
      <c r="X1768" s="36"/>
      <c r="Y1768" s="36"/>
      <c r="Z1768" s="36"/>
      <c r="AA1768" s="36"/>
      <c r="AB1768" s="36"/>
      <c r="AC1768" s="36"/>
      <c r="AD1768" s="36"/>
      <c r="AE1768" s="36"/>
    </row>
  </sheetData>
  <sheetProtection algorithmName="SHA-512" hashValue="etZQw9++e0bE4YNXLkdPl8oIee8wkYYH8j6e1xa1Ssmxh0iy9csh4V5Gu7K0kGCkOxJF7rSSR2GkpqhwcKAbng==" saltValue="0blcG70HIEz6kvWxiIuCh6uKaRt+p2QR8TPZ1XZxOzR/ie1MhtLmGUxNfJVLz21vPumqIq9TfyTt+RWDzjR0KQ==" spinCount="100000" sheet="1" objects="1" scenarios="1" formatColumns="0" formatRows="0" autoFilter="0"/>
  <autoFilter ref="C111:K1767" xr:uid="{00000000-0009-0000-0000-000001000000}"/>
  <mergeCells count="12">
    <mergeCell ref="E104:H104"/>
    <mergeCell ref="L2:V2"/>
    <mergeCell ref="E50:H50"/>
    <mergeCell ref="E52:H52"/>
    <mergeCell ref="E54:H54"/>
    <mergeCell ref="E100:H100"/>
    <mergeCell ref="E102:H10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91"/>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86.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76"/>
      <c r="M2" s="376"/>
      <c r="N2" s="376"/>
      <c r="O2" s="376"/>
      <c r="P2" s="376"/>
      <c r="Q2" s="376"/>
      <c r="R2" s="376"/>
      <c r="S2" s="376"/>
      <c r="T2" s="376"/>
      <c r="U2" s="376"/>
      <c r="V2" s="376"/>
      <c r="AT2" s="19" t="s">
        <v>90</v>
      </c>
    </row>
    <row r="3" spans="1:46" s="1" customFormat="1" ht="6.95" customHeight="1">
      <c r="B3" s="111"/>
      <c r="C3" s="112"/>
      <c r="D3" s="112"/>
      <c r="E3" s="112"/>
      <c r="F3" s="112"/>
      <c r="G3" s="112"/>
      <c r="H3" s="112"/>
      <c r="I3" s="113"/>
      <c r="J3" s="112"/>
      <c r="K3" s="112"/>
      <c r="L3" s="22"/>
      <c r="AT3" s="19" t="s">
        <v>82</v>
      </c>
    </row>
    <row r="4" spans="1:46" s="1" customFormat="1" ht="24.95" customHeight="1">
      <c r="B4" s="22"/>
      <c r="D4" s="114" t="s">
        <v>112</v>
      </c>
      <c r="I4" s="110"/>
      <c r="L4" s="22"/>
      <c r="M4" s="115" t="s">
        <v>10</v>
      </c>
      <c r="AT4" s="19" t="s">
        <v>4</v>
      </c>
    </row>
    <row r="5" spans="1:46" s="1" customFormat="1" ht="6.95" customHeight="1">
      <c r="B5" s="22"/>
      <c r="I5" s="110"/>
      <c r="L5" s="22"/>
    </row>
    <row r="6" spans="1:46" s="1" customFormat="1" ht="12" customHeight="1">
      <c r="B6" s="22"/>
      <c r="D6" s="116" t="s">
        <v>17</v>
      </c>
      <c r="I6" s="110"/>
      <c r="L6" s="22"/>
    </row>
    <row r="7" spans="1:46" s="1" customFormat="1" ht="24" customHeight="1">
      <c r="B7" s="22"/>
      <c r="E7" s="393" t="str">
        <f>'Rekapitulace stavby'!K6</f>
        <v>Společenské a kulturní centrum Krnov - řešení vzduchotechniky, hlediště, ozvučení a úpravy interiéru divadla v Krnově</v>
      </c>
      <c r="F7" s="394"/>
      <c r="G7" s="394"/>
      <c r="H7" s="394"/>
      <c r="I7" s="110"/>
      <c r="L7" s="22"/>
    </row>
    <row r="8" spans="1:46" s="1" customFormat="1" ht="12" customHeight="1">
      <c r="B8" s="22"/>
      <c r="D8" s="116" t="s">
        <v>113</v>
      </c>
      <c r="I8" s="110"/>
      <c r="L8" s="22"/>
    </row>
    <row r="9" spans="1:46" s="2" customFormat="1" ht="24" customHeight="1">
      <c r="A9" s="36"/>
      <c r="B9" s="41"/>
      <c r="C9" s="36"/>
      <c r="D9" s="36"/>
      <c r="E9" s="393" t="s">
        <v>114</v>
      </c>
      <c r="F9" s="395"/>
      <c r="G9" s="395"/>
      <c r="H9" s="395"/>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115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396" t="s">
        <v>2020</v>
      </c>
      <c r="F11" s="395"/>
      <c r="G11" s="395"/>
      <c r="H11" s="395"/>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19</v>
      </c>
      <c r="E13" s="36"/>
      <c r="F13" s="105" t="s">
        <v>20</v>
      </c>
      <c r="G13" s="36"/>
      <c r="H13" s="36"/>
      <c r="I13" s="119" t="s">
        <v>21</v>
      </c>
      <c r="J13" s="105" t="s">
        <v>20</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22</v>
      </c>
      <c r="E14" s="36"/>
      <c r="F14" s="105" t="s">
        <v>23</v>
      </c>
      <c r="G14" s="36"/>
      <c r="H14" s="36"/>
      <c r="I14" s="119" t="s">
        <v>24</v>
      </c>
      <c r="J14" s="120" t="str">
        <f>'Rekapitulace stavby'!AN8</f>
        <v>20. 1. 2020</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26</v>
      </c>
      <c r="E16" s="36"/>
      <c r="F16" s="36"/>
      <c r="G16" s="36"/>
      <c r="H16" s="36"/>
      <c r="I16" s="119" t="s">
        <v>27</v>
      </c>
      <c r="J16" s="105" t="s">
        <v>20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20</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27</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97" t="str">
        <f>'Rekapitulace stavby'!E14</f>
        <v>Vyplň údaj</v>
      </c>
      <c r="F20" s="398"/>
      <c r="G20" s="398"/>
      <c r="H20" s="398"/>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27</v>
      </c>
      <c r="J22" s="105" t="s">
        <v>20</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33</v>
      </c>
      <c r="F23" s="36"/>
      <c r="G23" s="36"/>
      <c r="H23" s="36"/>
      <c r="I23" s="119" t="s">
        <v>29</v>
      </c>
      <c r="J23" s="105" t="s">
        <v>20</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27</v>
      </c>
      <c r="J25" s="105" t="s">
        <v>20</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36</v>
      </c>
      <c r="F26" s="36"/>
      <c r="G26" s="36"/>
      <c r="H26" s="36"/>
      <c r="I26" s="119" t="s">
        <v>29</v>
      </c>
      <c r="J26" s="105" t="s">
        <v>20</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37</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399" t="s">
        <v>20</v>
      </c>
      <c r="F29" s="399"/>
      <c r="G29" s="399"/>
      <c r="H29" s="399"/>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39</v>
      </c>
      <c r="E32" s="36"/>
      <c r="F32" s="36"/>
      <c r="G32" s="36"/>
      <c r="H32" s="36"/>
      <c r="I32" s="117"/>
      <c r="J32" s="128">
        <f>ROUND(J87,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41</v>
      </c>
      <c r="G34" s="36"/>
      <c r="H34" s="36"/>
      <c r="I34" s="130" t="s">
        <v>40</v>
      </c>
      <c r="J34" s="129" t="s">
        <v>42</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43</v>
      </c>
      <c r="E35" s="116" t="s">
        <v>44</v>
      </c>
      <c r="F35" s="132">
        <f>ROUND((SUM(BE87:BE90)),  2)</f>
        <v>0</v>
      </c>
      <c r="G35" s="36"/>
      <c r="H35" s="36"/>
      <c r="I35" s="133">
        <v>0.21</v>
      </c>
      <c r="J35" s="132">
        <f>ROUND(((SUM(BE87:BE90))*I35),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45</v>
      </c>
      <c r="F36" s="132">
        <f>ROUND((SUM(BF87:BF90)),  2)</f>
        <v>0</v>
      </c>
      <c r="G36" s="36"/>
      <c r="H36" s="36"/>
      <c r="I36" s="133">
        <v>0.15</v>
      </c>
      <c r="J36" s="132">
        <f>ROUND(((SUM(BF87:BF90))*I36),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46</v>
      </c>
      <c r="F37" s="132">
        <f>ROUND((SUM(BG87:BG90)),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47</v>
      </c>
      <c r="F38" s="132">
        <f>ROUND((SUM(BH87:BH90)),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48</v>
      </c>
      <c r="F39" s="132">
        <f>ROUND((SUM(BI87:BI90)),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49</v>
      </c>
      <c r="E41" s="136"/>
      <c r="F41" s="136"/>
      <c r="G41" s="137" t="s">
        <v>50</v>
      </c>
      <c r="H41" s="138" t="s">
        <v>51</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117</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17</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24" customHeight="1">
      <c r="A50" s="36"/>
      <c r="B50" s="37"/>
      <c r="C50" s="38"/>
      <c r="D50" s="38"/>
      <c r="E50" s="400" t="str">
        <f>E7</f>
        <v>Společenské a kulturní centrum Krnov - řešení vzduchotechniky, hlediště, ozvučení a úpravy interiéru divadla v Krnově</v>
      </c>
      <c r="F50" s="401"/>
      <c r="G50" s="401"/>
      <c r="H50" s="401"/>
      <c r="I50" s="117"/>
      <c r="J50" s="38"/>
      <c r="K50" s="38"/>
      <c r="L50" s="118"/>
      <c r="S50" s="36"/>
      <c r="T50" s="36"/>
      <c r="U50" s="36"/>
      <c r="V50" s="36"/>
      <c r="W50" s="36"/>
      <c r="X50" s="36"/>
      <c r="Y50" s="36"/>
      <c r="Z50" s="36"/>
      <c r="AA50" s="36"/>
      <c r="AB50" s="36"/>
      <c r="AC50" s="36"/>
      <c r="AD50" s="36"/>
      <c r="AE50" s="36"/>
    </row>
    <row r="51" spans="1:47" s="1" customFormat="1" ht="12" customHeight="1">
      <c r="B51" s="23"/>
      <c r="C51" s="31" t="s">
        <v>113</v>
      </c>
      <c r="D51" s="24"/>
      <c r="E51" s="24"/>
      <c r="F51" s="24"/>
      <c r="G51" s="24"/>
      <c r="H51" s="24"/>
      <c r="I51" s="110"/>
      <c r="J51" s="24"/>
      <c r="K51" s="24"/>
      <c r="L51" s="22"/>
    </row>
    <row r="52" spans="1:47" s="2" customFormat="1" ht="24" customHeight="1">
      <c r="A52" s="36"/>
      <c r="B52" s="37"/>
      <c r="C52" s="38"/>
      <c r="D52" s="38"/>
      <c r="E52" s="400" t="s">
        <v>114</v>
      </c>
      <c r="F52" s="402"/>
      <c r="G52" s="402"/>
      <c r="H52" s="402"/>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115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54" t="str">
        <f>E11</f>
        <v>D.1.4.1 - Soupis prací -  VYTÁPĚNÍ</v>
      </c>
      <c r="F54" s="402"/>
      <c r="G54" s="402"/>
      <c r="H54" s="402"/>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 xml:space="preserve"> </v>
      </c>
      <c r="G56" s="38"/>
      <c r="H56" s="38"/>
      <c r="I56" s="119" t="s">
        <v>24</v>
      </c>
      <c r="J56" s="61" t="str">
        <f>IF(J14="","",J14)</f>
        <v>20. 1. 2020</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26</v>
      </c>
      <c r="D58" s="38"/>
      <c r="E58" s="38"/>
      <c r="F58" s="29" t="str">
        <f>E17</f>
        <v>Město Krnov</v>
      </c>
      <c r="G58" s="38"/>
      <c r="H58" s="38"/>
      <c r="I58" s="119" t="s">
        <v>32</v>
      </c>
      <c r="J58" s="34" t="str">
        <f>E23</f>
        <v>Ateliér Simona Group</v>
      </c>
      <c r="K58" s="38"/>
      <c r="L58" s="118"/>
      <c r="S58" s="36"/>
      <c r="T58" s="36"/>
      <c r="U58" s="36"/>
      <c r="V58" s="36"/>
      <c r="W58" s="36"/>
      <c r="X58" s="36"/>
      <c r="Y58" s="36"/>
      <c r="Z58" s="36"/>
      <c r="AA58" s="36"/>
      <c r="AB58" s="36"/>
      <c r="AC58" s="36"/>
      <c r="AD58" s="36"/>
      <c r="AE58" s="36"/>
    </row>
    <row r="59" spans="1:47" s="2" customFormat="1" ht="15.6" customHeight="1">
      <c r="A59" s="36"/>
      <c r="B59" s="37"/>
      <c r="C59" s="31" t="s">
        <v>30</v>
      </c>
      <c r="D59" s="38"/>
      <c r="E59" s="38"/>
      <c r="F59" s="29" t="str">
        <f>IF(E20="","",E20)</f>
        <v>Vyplň údaj</v>
      </c>
      <c r="G59" s="38"/>
      <c r="H59" s="38"/>
      <c r="I59" s="119" t="s">
        <v>35</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118</v>
      </c>
      <c r="D61" s="149"/>
      <c r="E61" s="149"/>
      <c r="F61" s="149"/>
      <c r="G61" s="149"/>
      <c r="H61" s="149"/>
      <c r="I61" s="150"/>
      <c r="J61" s="151" t="s">
        <v>119</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71</v>
      </c>
      <c r="D63" s="38"/>
      <c r="E63" s="38"/>
      <c r="F63" s="38"/>
      <c r="G63" s="38"/>
      <c r="H63" s="38"/>
      <c r="I63" s="117"/>
      <c r="J63" s="79">
        <f>J87</f>
        <v>0</v>
      </c>
      <c r="K63" s="38"/>
      <c r="L63" s="118"/>
      <c r="S63" s="36"/>
      <c r="T63" s="36"/>
      <c r="U63" s="36"/>
      <c r="V63" s="36"/>
      <c r="W63" s="36"/>
      <c r="X63" s="36"/>
      <c r="Y63" s="36"/>
      <c r="Z63" s="36"/>
      <c r="AA63" s="36"/>
      <c r="AB63" s="36"/>
      <c r="AC63" s="36"/>
      <c r="AD63" s="36"/>
      <c r="AE63" s="36"/>
      <c r="AU63" s="19" t="s">
        <v>120</v>
      </c>
    </row>
    <row r="64" spans="1:47" s="9" customFormat="1" ht="24.95" customHeight="1">
      <c r="B64" s="153"/>
      <c r="C64" s="154"/>
      <c r="D64" s="155" t="s">
        <v>128</v>
      </c>
      <c r="E64" s="156"/>
      <c r="F64" s="156"/>
      <c r="G64" s="156"/>
      <c r="H64" s="156"/>
      <c r="I64" s="157"/>
      <c r="J64" s="158">
        <f>J88</f>
        <v>0</v>
      </c>
      <c r="K64" s="154"/>
      <c r="L64" s="159"/>
    </row>
    <row r="65" spans="1:31" s="10" customFormat="1" ht="19.899999999999999" customHeight="1">
      <c r="B65" s="160"/>
      <c r="C65" s="99"/>
      <c r="D65" s="161" t="s">
        <v>2021</v>
      </c>
      <c r="E65" s="162"/>
      <c r="F65" s="162"/>
      <c r="G65" s="162"/>
      <c r="H65" s="162"/>
      <c r="I65" s="163"/>
      <c r="J65" s="164">
        <f>J89</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5" t="s">
        <v>148</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1" t="s">
        <v>17</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24" customHeight="1">
      <c r="A75" s="36"/>
      <c r="B75" s="37"/>
      <c r="C75" s="38"/>
      <c r="D75" s="38"/>
      <c r="E75" s="400" t="str">
        <f>E7</f>
        <v>Společenské a kulturní centrum Krnov - řešení vzduchotechniky, hlediště, ozvučení a úpravy interiéru divadla v Krnově</v>
      </c>
      <c r="F75" s="401"/>
      <c r="G75" s="401"/>
      <c r="H75" s="401"/>
      <c r="I75" s="117"/>
      <c r="J75" s="38"/>
      <c r="K75" s="38"/>
      <c r="L75" s="118"/>
      <c r="S75" s="36"/>
      <c r="T75" s="36"/>
      <c r="U75" s="36"/>
      <c r="V75" s="36"/>
      <c r="W75" s="36"/>
      <c r="X75" s="36"/>
      <c r="Y75" s="36"/>
      <c r="Z75" s="36"/>
      <c r="AA75" s="36"/>
      <c r="AB75" s="36"/>
      <c r="AC75" s="36"/>
      <c r="AD75" s="36"/>
      <c r="AE75" s="36"/>
    </row>
    <row r="76" spans="1:31" s="1" customFormat="1" ht="12" customHeight="1">
      <c r="B76" s="23"/>
      <c r="C76" s="31" t="s">
        <v>113</v>
      </c>
      <c r="D76" s="24"/>
      <c r="E76" s="24"/>
      <c r="F76" s="24"/>
      <c r="G76" s="24"/>
      <c r="H76" s="24"/>
      <c r="I76" s="110"/>
      <c r="J76" s="24"/>
      <c r="K76" s="24"/>
      <c r="L76" s="22"/>
    </row>
    <row r="77" spans="1:31" s="2" customFormat="1" ht="24" customHeight="1">
      <c r="A77" s="36"/>
      <c r="B77" s="37"/>
      <c r="C77" s="38"/>
      <c r="D77" s="38"/>
      <c r="E77" s="400" t="s">
        <v>114</v>
      </c>
      <c r="F77" s="402"/>
      <c r="G77" s="402"/>
      <c r="H77" s="402"/>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115</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4.45" customHeight="1">
      <c r="A79" s="36"/>
      <c r="B79" s="37"/>
      <c r="C79" s="38"/>
      <c r="D79" s="38"/>
      <c r="E79" s="354" t="str">
        <f>E11</f>
        <v>D.1.4.1 - Soupis prací -  VYTÁPĚNÍ</v>
      </c>
      <c r="F79" s="402"/>
      <c r="G79" s="402"/>
      <c r="H79" s="402"/>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22</v>
      </c>
      <c r="D81" s="38"/>
      <c r="E81" s="38"/>
      <c r="F81" s="29" t="str">
        <f>F14</f>
        <v xml:space="preserve"> </v>
      </c>
      <c r="G81" s="38"/>
      <c r="H81" s="38"/>
      <c r="I81" s="119" t="s">
        <v>24</v>
      </c>
      <c r="J81" s="61" t="str">
        <f>IF(J14="","",J14)</f>
        <v>20. 1. 2020</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26.45" customHeight="1">
      <c r="A83" s="36"/>
      <c r="B83" s="37"/>
      <c r="C83" s="31" t="s">
        <v>26</v>
      </c>
      <c r="D83" s="38"/>
      <c r="E83" s="38"/>
      <c r="F83" s="29" t="str">
        <f>E17</f>
        <v>Město Krnov</v>
      </c>
      <c r="G83" s="38"/>
      <c r="H83" s="38"/>
      <c r="I83" s="119" t="s">
        <v>32</v>
      </c>
      <c r="J83" s="34" t="str">
        <f>E23</f>
        <v>Ateliér Simona Group</v>
      </c>
      <c r="K83" s="38"/>
      <c r="L83" s="118"/>
      <c r="S83" s="36"/>
      <c r="T83" s="36"/>
      <c r="U83" s="36"/>
      <c r="V83" s="36"/>
      <c r="W83" s="36"/>
      <c r="X83" s="36"/>
      <c r="Y83" s="36"/>
      <c r="Z83" s="36"/>
      <c r="AA83" s="36"/>
      <c r="AB83" s="36"/>
      <c r="AC83" s="36"/>
      <c r="AD83" s="36"/>
      <c r="AE83" s="36"/>
    </row>
    <row r="84" spans="1:65" s="2" customFormat="1" ht="15.6" customHeight="1">
      <c r="A84" s="36"/>
      <c r="B84" s="37"/>
      <c r="C84" s="31" t="s">
        <v>30</v>
      </c>
      <c r="D84" s="38"/>
      <c r="E84" s="38"/>
      <c r="F84" s="29" t="str">
        <f>IF(E20="","",E20)</f>
        <v>Vyplň údaj</v>
      </c>
      <c r="G84" s="38"/>
      <c r="H84" s="38"/>
      <c r="I84" s="119" t="s">
        <v>35</v>
      </c>
      <c r="J84" s="34" t="str">
        <f>E26</f>
        <v>Kolková</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149</v>
      </c>
      <c r="D86" s="169" t="s">
        <v>58</v>
      </c>
      <c r="E86" s="169" t="s">
        <v>54</v>
      </c>
      <c r="F86" s="169" t="s">
        <v>55</v>
      </c>
      <c r="G86" s="169" t="s">
        <v>150</v>
      </c>
      <c r="H86" s="169" t="s">
        <v>151</v>
      </c>
      <c r="I86" s="170" t="s">
        <v>152</v>
      </c>
      <c r="J86" s="169" t="s">
        <v>119</v>
      </c>
      <c r="K86" s="171" t="s">
        <v>153</v>
      </c>
      <c r="L86" s="172"/>
      <c r="M86" s="70" t="s">
        <v>20</v>
      </c>
      <c r="N86" s="71" t="s">
        <v>43</v>
      </c>
      <c r="O86" s="71" t="s">
        <v>154</v>
      </c>
      <c r="P86" s="71" t="s">
        <v>155</v>
      </c>
      <c r="Q86" s="71" t="s">
        <v>156</v>
      </c>
      <c r="R86" s="71" t="s">
        <v>157</v>
      </c>
      <c r="S86" s="71" t="s">
        <v>158</v>
      </c>
      <c r="T86" s="72" t="s">
        <v>159</v>
      </c>
      <c r="U86" s="166"/>
      <c r="V86" s="166"/>
      <c r="W86" s="166"/>
      <c r="X86" s="166"/>
      <c r="Y86" s="166"/>
      <c r="Z86" s="166"/>
      <c r="AA86" s="166"/>
      <c r="AB86" s="166"/>
      <c r="AC86" s="166"/>
      <c r="AD86" s="166"/>
      <c r="AE86" s="166"/>
    </row>
    <row r="87" spans="1:65" s="2" customFormat="1" ht="22.9" customHeight="1">
      <c r="A87" s="36"/>
      <c r="B87" s="37"/>
      <c r="C87" s="77" t="s">
        <v>160</v>
      </c>
      <c r="D87" s="38"/>
      <c r="E87" s="38"/>
      <c r="F87" s="38"/>
      <c r="G87" s="38"/>
      <c r="H87" s="38"/>
      <c r="I87" s="117"/>
      <c r="J87" s="173">
        <f>BK87</f>
        <v>0</v>
      </c>
      <c r="K87" s="38"/>
      <c r="L87" s="41"/>
      <c r="M87" s="73"/>
      <c r="N87" s="174"/>
      <c r="O87" s="74"/>
      <c r="P87" s="175">
        <f>P88</f>
        <v>0</v>
      </c>
      <c r="Q87" s="74"/>
      <c r="R87" s="175">
        <f>R88</f>
        <v>0</v>
      </c>
      <c r="S87" s="74"/>
      <c r="T87" s="176">
        <f>T88</f>
        <v>0</v>
      </c>
      <c r="U87" s="36"/>
      <c r="V87" s="36"/>
      <c r="W87" s="36"/>
      <c r="X87" s="36"/>
      <c r="Y87" s="36"/>
      <c r="Z87" s="36"/>
      <c r="AA87" s="36"/>
      <c r="AB87" s="36"/>
      <c r="AC87" s="36"/>
      <c r="AD87" s="36"/>
      <c r="AE87" s="36"/>
      <c r="AT87" s="19" t="s">
        <v>72</v>
      </c>
      <c r="AU87" s="19" t="s">
        <v>120</v>
      </c>
      <c r="BK87" s="177">
        <f>BK88</f>
        <v>0</v>
      </c>
    </row>
    <row r="88" spans="1:65" s="12" customFormat="1" ht="25.9" customHeight="1">
      <c r="B88" s="178"/>
      <c r="C88" s="179"/>
      <c r="D88" s="180" t="s">
        <v>72</v>
      </c>
      <c r="E88" s="181" t="s">
        <v>851</v>
      </c>
      <c r="F88" s="181" t="s">
        <v>852</v>
      </c>
      <c r="G88" s="179"/>
      <c r="H88" s="179"/>
      <c r="I88" s="182"/>
      <c r="J88" s="183">
        <f>BK88</f>
        <v>0</v>
      </c>
      <c r="K88" s="179"/>
      <c r="L88" s="184"/>
      <c r="M88" s="185"/>
      <c r="N88" s="186"/>
      <c r="O88" s="186"/>
      <c r="P88" s="187">
        <f>P89</f>
        <v>0</v>
      </c>
      <c r="Q88" s="186"/>
      <c r="R88" s="187">
        <f>R89</f>
        <v>0</v>
      </c>
      <c r="S88" s="186"/>
      <c r="T88" s="188">
        <f>T89</f>
        <v>0</v>
      </c>
      <c r="AR88" s="189" t="s">
        <v>82</v>
      </c>
      <c r="AT88" s="190" t="s">
        <v>72</v>
      </c>
      <c r="AU88" s="190" t="s">
        <v>73</v>
      </c>
      <c r="AY88" s="189" t="s">
        <v>163</v>
      </c>
      <c r="BK88" s="191">
        <f>BK89</f>
        <v>0</v>
      </c>
    </row>
    <row r="89" spans="1:65" s="12" customFormat="1" ht="22.9" customHeight="1">
      <c r="B89" s="178"/>
      <c r="C89" s="179"/>
      <c r="D89" s="180" t="s">
        <v>72</v>
      </c>
      <c r="E89" s="192" t="s">
        <v>2022</v>
      </c>
      <c r="F89" s="192" t="s">
        <v>2023</v>
      </c>
      <c r="G89" s="179"/>
      <c r="H89" s="179"/>
      <c r="I89" s="182"/>
      <c r="J89" s="193">
        <f>BK89</f>
        <v>0</v>
      </c>
      <c r="K89" s="179"/>
      <c r="L89" s="184"/>
      <c r="M89" s="185"/>
      <c r="N89" s="186"/>
      <c r="O89" s="186"/>
      <c r="P89" s="187">
        <f>P90</f>
        <v>0</v>
      </c>
      <c r="Q89" s="186"/>
      <c r="R89" s="187">
        <f>R90</f>
        <v>0</v>
      </c>
      <c r="S89" s="186"/>
      <c r="T89" s="188">
        <f>T90</f>
        <v>0</v>
      </c>
      <c r="AR89" s="189" t="s">
        <v>82</v>
      </c>
      <c r="AT89" s="190" t="s">
        <v>72</v>
      </c>
      <c r="AU89" s="190" t="s">
        <v>80</v>
      </c>
      <c r="AY89" s="189" t="s">
        <v>163</v>
      </c>
      <c r="BK89" s="191">
        <f>BK90</f>
        <v>0</v>
      </c>
    </row>
    <row r="90" spans="1:65" s="2" customFormat="1" ht="14.45" customHeight="1">
      <c r="A90" s="36"/>
      <c r="B90" s="37"/>
      <c r="C90" s="194" t="s">
        <v>80</v>
      </c>
      <c r="D90" s="194" t="s">
        <v>166</v>
      </c>
      <c r="E90" s="195" t="s">
        <v>2022</v>
      </c>
      <c r="F90" s="196" t="s">
        <v>2024</v>
      </c>
      <c r="G90" s="197" t="s">
        <v>2025</v>
      </c>
      <c r="H90" s="198">
        <v>1</v>
      </c>
      <c r="I90" s="199"/>
      <c r="J90" s="200">
        <f>ROUND(I90*H90,2)</f>
        <v>0</v>
      </c>
      <c r="K90" s="196" t="s">
        <v>20</v>
      </c>
      <c r="L90" s="41"/>
      <c r="M90" s="269" t="s">
        <v>20</v>
      </c>
      <c r="N90" s="270" t="s">
        <v>44</v>
      </c>
      <c r="O90" s="266"/>
      <c r="P90" s="267">
        <f>O90*H90</f>
        <v>0</v>
      </c>
      <c r="Q90" s="267">
        <v>0</v>
      </c>
      <c r="R90" s="267">
        <f>Q90*H90</f>
        <v>0</v>
      </c>
      <c r="S90" s="267">
        <v>0</v>
      </c>
      <c r="T90" s="268">
        <f>S90*H90</f>
        <v>0</v>
      </c>
      <c r="U90" s="36"/>
      <c r="V90" s="36"/>
      <c r="W90" s="36"/>
      <c r="X90" s="36"/>
      <c r="Y90" s="36"/>
      <c r="Z90" s="36"/>
      <c r="AA90" s="36"/>
      <c r="AB90" s="36"/>
      <c r="AC90" s="36"/>
      <c r="AD90" s="36"/>
      <c r="AE90" s="36"/>
      <c r="AR90" s="205" t="s">
        <v>275</v>
      </c>
      <c r="AT90" s="205" t="s">
        <v>166</v>
      </c>
      <c r="AU90" s="205" t="s">
        <v>82</v>
      </c>
      <c r="AY90" s="19" t="s">
        <v>163</v>
      </c>
      <c r="BE90" s="206">
        <f>IF(N90="základní",J90,0)</f>
        <v>0</v>
      </c>
      <c r="BF90" s="206">
        <f>IF(N90="snížená",J90,0)</f>
        <v>0</v>
      </c>
      <c r="BG90" s="206">
        <f>IF(N90="zákl. přenesená",J90,0)</f>
        <v>0</v>
      </c>
      <c r="BH90" s="206">
        <f>IF(N90="sníž. přenesená",J90,0)</f>
        <v>0</v>
      </c>
      <c r="BI90" s="206">
        <f>IF(N90="nulová",J90,0)</f>
        <v>0</v>
      </c>
      <c r="BJ90" s="19" t="s">
        <v>80</v>
      </c>
      <c r="BK90" s="206">
        <f>ROUND(I90*H90,2)</f>
        <v>0</v>
      </c>
      <c r="BL90" s="19" t="s">
        <v>275</v>
      </c>
      <c r="BM90" s="205" t="s">
        <v>2026</v>
      </c>
    </row>
    <row r="91" spans="1:65" s="2" customFormat="1" ht="6.95" customHeight="1">
      <c r="A91" s="36"/>
      <c r="B91" s="49"/>
      <c r="C91" s="50"/>
      <c r="D91" s="50"/>
      <c r="E91" s="50"/>
      <c r="F91" s="50"/>
      <c r="G91" s="50"/>
      <c r="H91" s="50"/>
      <c r="I91" s="144"/>
      <c r="J91" s="50"/>
      <c r="K91" s="50"/>
      <c r="L91" s="41"/>
      <c r="M91" s="36"/>
      <c r="O91" s="36"/>
      <c r="P91" s="36"/>
      <c r="Q91" s="36"/>
      <c r="R91" s="36"/>
      <c r="S91" s="36"/>
      <c r="T91" s="36"/>
      <c r="U91" s="36"/>
      <c r="V91" s="36"/>
      <c r="W91" s="36"/>
      <c r="X91" s="36"/>
      <c r="Y91" s="36"/>
      <c r="Z91" s="36"/>
      <c r="AA91" s="36"/>
      <c r="AB91" s="36"/>
      <c r="AC91" s="36"/>
      <c r="AD91" s="36"/>
      <c r="AE91" s="36"/>
    </row>
  </sheetData>
  <sheetProtection algorithmName="SHA-512" hashValue="c2auFLyOfFq3L72qAY7SCTn59IEc0jJhmTvRd99fSX6nw/hAkqnzXcw2er8pzbsk9zuCqcW/i2M6tJPA7PA/dQ==" saltValue="5hTnI+n37r9M40XskA9h+u7oQKGOSlk0zY/8tv2LdnEks25hWQoWvJE1Pi2d81POrRrwxkAqIuGLeg0UDI9ZOQ==" spinCount="100000" sheet="1" objects="1" scenarios="1" formatColumns="0" formatRows="0" autoFilter="0"/>
  <autoFilter ref="C86:K90" xr:uid="{00000000-0009-0000-0000-000002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91"/>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86.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76"/>
      <c r="M2" s="376"/>
      <c r="N2" s="376"/>
      <c r="O2" s="376"/>
      <c r="P2" s="376"/>
      <c r="Q2" s="376"/>
      <c r="R2" s="376"/>
      <c r="S2" s="376"/>
      <c r="T2" s="376"/>
      <c r="U2" s="376"/>
      <c r="V2" s="376"/>
      <c r="AT2" s="19" t="s">
        <v>93</v>
      </c>
    </row>
    <row r="3" spans="1:46" s="1" customFormat="1" ht="6.95" customHeight="1">
      <c r="B3" s="111"/>
      <c r="C3" s="112"/>
      <c r="D3" s="112"/>
      <c r="E3" s="112"/>
      <c r="F3" s="112"/>
      <c r="G3" s="112"/>
      <c r="H3" s="112"/>
      <c r="I3" s="113"/>
      <c r="J3" s="112"/>
      <c r="K3" s="112"/>
      <c r="L3" s="22"/>
      <c r="AT3" s="19" t="s">
        <v>82</v>
      </c>
    </row>
    <row r="4" spans="1:46" s="1" customFormat="1" ht="24.95" customHeight="1">
      <c r="B4" s="22"/>
      <c r="D4" s="114" t="s">
        <v>112</v>
      </c>
      <c r="I4" s="110"/>
      <c r="L4" s="22"/>
      <c r="M4" s="115" t="s">
        <v>10</v>
      </c>
      <c r="AT4" s="19" t="s">
        <v>4</v>
      </c>
    </row>
    <row r="5" spans="1:46" s="1" customFormat="1" ht="6.95" customHeight="1">
      <c r="B5" s="22"/>
      <c r="I5" s="110"/>
      <c r="L5" s="22"/>
    </row>
    <row r="6" spans="1:46" s="1" customFormat="1" ht="12" customHeight="1">
      <c r="B6" s="22"/>
      <c r="D6" s="116" t="s">
        <v>17</v>
      </c>
      <c r="I6" s="110"/>
      <c r="L6" s="22"/>
    </row>
    <row r="7" spans="1:46" s="1" customFormat="1" ht="24" customHeight="1">
      <c r="B7" s="22"/>
      <c r="E7" s="393" t="str">
        <f>'Rekapitulace stavby'!K6</f>
        <v>Společenské a kulturní centrum Krnov - řešení vzduchotechniky, hlediště, ozvučení a úpravy interiéru divadla v Krnově</v>
      </c>
      <c r="F7" s="394"/>
      <c r="G7" s="394"/>
      <c r="H7" s="394"/>
      <c r="I7" s="110"/>
      <c r="L7" s="22"/>
    </row>
    <row r="8" spans="1:46" s="1" customFormat="1" ht="12" customHeight="1">
      <c r="B8" s="22"/>
      <c r="D8" s="116" t="s">
        <v>113</v>
      </c>
      <c r="I8" s="110"/>
      <c r="L8" s="22"/>
    </row>
    <row r="9" spans="1:46" s="2" customFormat="1" ht="24" customHeight="1">
      <c r="A9" s="36"/>
      <c r="B9" s="41"/>
      <c r="C9" s="36"/>
      <c r="D9" s="36"/>
      <c r="E9" s="393" t="s">
        <v>114</v>
      </c>
      <c r="F9" s="395"/>
      <c r="G9" s="395"/>
      <c r="H9" s="395"/>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115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396" t="s">
        <v>2027</v>
      </c>
      <c r="F11" s="395"/>
      <c r="G11" s="395"/>
      <c r="H11" s="395"/>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19</v>
      </c>
      <c r="E13" s="36"/>
      <c r="F13" s="105" t="s">
        <v>20</v>
      </c>
      <c r="G13" s="36"/>
      <c r="H13" s="36"/>
      <c r="I13" s="119" t="s">
        <v>21</v>
      </c>
      <c r="J13" s="105" t="s">
        <v>20</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22</v>
      </c>
      <c r="E14" s="36"/>
      <c r="F14" s="105" t="s">
        <v>23</v>
      </c>
      <c r="G14" s="36"/>
      <c r="H14" s="36"/>
      <c r="I14" s="119" t="s">
        <v>24</v>
      </c>
      <c r="J14" s="120" t="str">
        <f>'Rekapitulace stavby'!AN8</f>
        <v>20. 1. 2020</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26</v>
      </c>
      <c r="E16" s="36"/>
      <c r="F16" s="36"/>
      <c r="G16" s="36"/>
      <c r="H16" s="36"/>
      <c r="I16" s="119" t="s">
        <v>27</v>
      </c>
      <c r="J16" s="105" t="s">
        <v>20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20</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27</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97" t="str">
        <f>'Rekapitulace stavby'!E14</f>
        <v>Vyplň údaj</v>
      </c>
      <c r="F20" s="398"/>
      <c r="G20" s="398"/>
      <c r="H20" s="398"/>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27</v>
      </c>
      <c r="J22" s="105" t="s">
        <v>20</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33</v>
      </c>
      <c r="F23" s="36"/>
      <c r="G23" s="36"/>
      <c r="H23" s="36"/>
      <c r="I23" s="119" t="s">
        <v>29</v>
      </c>
      <c r="J23" s="105" t="s">
        <v>20</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27</v>
      </c>
      <c r="J25" s="105" t="s">
        <v>20</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36</v>
      </c>
      <c r="F26" s="36"/>
      <c r="G26" s="36"/>
      <c r="H26" s="36"/>
      <c r="I26" s="119" t="s">
        <v>29</v>
      </c>
      <c r="J26" s="105" t="s">
        <v>20</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37</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399" t="s">
        <v>20</v>
      </c>
      <c r="F29" s="399"/>
      <c r="G29" s="399"/>
      <c r="H29" s="399"/>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39</v>
      </c>
      <c r="E32" s="36"/>
      <c r="F32" s="36"/>
      <c r="G32" s="36"/>
      <c r="H32" s="36"/>
      <c r="I32" s="117"/>
      <c r="J32" s="128">
        <f>ROUND(J87,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41</v>
      </c>
      <c r="G34" s="36"/>
      <c r="H34" s="36"/>
      <c r="I34" s="130" t="s">
        <v>40</v>
      </c>
      <c r="J34" s="129" t="s">
        <v>42</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43</v>
      </c>
      <c r="E35" s="116" t="s">
        <v>44</v>
      </c>
      <c r="F35" s="132">
        <f>ROUND((SUM(BE87:BE90)),  2)</f>
        <v>0</v>
      </c>
      <c r="G35" s="36"/>
      <c r="H35" s="36"/>
      <c r="I35" s="133">
        <v>0.21</v>
      </c>
      <c r="J35" s="132">
        <f>ROUND(((SUM(BE87:BE90))*I35),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45</v>
      </c>
      <c r="F36" s="132">
        <f>ROUND((SUM(BF87:BF90)),  2)</f>
        <v>0</v>
      </c>
      <c r="G36" s="36"/>
      <c r="H36" s="36"/>
      <c r="I36" s="133">
        <v>0.15</v>
      </c>
      <c r="J36" s="132">
        <f>ROUND(((SUM(BF87:BF90))*I36),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46</v>
      </c>
      <c r="F37" s="132">
        <f>ROUND((SUM(BG87:BG90)),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47</v>
      </c>
      <c r="F38" s="132">
        <f>ROUND((SUM(BH87:BH90)),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48</v>
      </c>
      <c r="F39" s="132">
        <f>ROUND((SUM(BI87:BI90)),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49</v>
      </c>
      <c r="E41" s="136"/>
      <c r="F41" s="136"/>
      <c r="G41" s="137" t="s">
        <v>50</v>
      </c>
      <c r="H41" s="138" t="s">
        <v>51</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117</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17</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24" customHeight="1">
      <c r="A50" s="36"/>
      <c r="B50" s="37"/>
      <c r="C50" s="38"/>
      <c r="D50" s="38"/>
      <c r="E50" s="400" t="str">
        <f>E7</f>
        <v>Společenské a kulturní centrum Krnov - řešení vzduchotechniky, hlediště, ozvučení a úpravy interiéru divadla v Krnově</v>
      </c>
      <c r="F50" s="401"/>
      <c r="G50" s="401"/>
      <c r="H50" s="401"/>
      <c r="I50" s="117"/>
      <c r="J50" s="38"/>
      <c r="K50" s="38"/>
      <c r="L50" s="118"/>
      <c r="S50" s="36"/>
      <c r="T50" s="36"/>
      <c r="U50" s="36"/>
      <c r="V50" s="36"/>
      <c r="W50" s="36"/>
      <c r="X50" s="36"/>
      <c r="Y50" s="36"/>
      <c r="Z50" s="36"/>
      <c r="AA50" s="36"/>
      <c r="AB50" s="36"/>
      <c r="AC50" s="36"/>
      <c r="AD50" s="36"/>
      <c r="AE50" s="36"/>
    </row>
    <row r="51" spans="1:47" s="1" customFormat="1" ht="12" customHeight="1">
      <c r="B51" s="23"/>
      <c r="C51" s="31" t="s">
        <v>113</v>
      </c>
      <c r="D51" s="24"/>
      <c r="E51" s="24"/>
      <c r="F51" s="24"/>
      <c r="G51" s="24"/>
      <c r="H51" s="24"/>
      <c r="I51" s="110"/>
      <c r="J51" s="24"/>
      <c r="K51" s="24"/>
      <c r="L51" s="22"/>
    </row>
    <row r="52" spans="1:47" s="2" customFormat="1" ht="24" customHeight="1">
      <c r="A52" s="36"/>
      <c r="B52" s="37"/>
      <c r="C52" s="38"/>
      <c r="D52" s="38"/>
      <c r="E52" s="400" t="s">
        <v>114</v>
      </c>
      <c r="F52" s="402"/>
      <c r="G52" s="402"/>
      <c r="H52" s="402"/>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115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54" t="str">
        <f>E11</f>
        <v>D.1.4.2 - Soupis prací - VZDUCHOTECHNIKA</v>
      </c>
      <c r="F54" s="402"/>
      <c r="G54" s="402"/>
      <c r="H54" s="402"/>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 xml:space="preserve"> </v>
      </c>
      <c r="G56" s="38"/>
      <c r="H56" s="38"/>
      <c r="I56" s="119" t="s">
        <v>24</v>
      </c>
      <c r="J56" s="61" t="str">
        <f>IF(J14="","",J14)</f>
        <v>20. 1. 2020</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26</v>
      </c>
      <c r="D58" s="38"/>
      <c r="E58" s="38"/>
      <c r="F58" s="29" t="str">
        <f>E17</f>
        <v>Město Krnov</v>
      </c>
      <c r="G58" s="38"/>
      <c r="H58" s="38"/>
      <c r="I58" s="119" t="s">
        <v>32</v>
      </c>
      <c r="J58" s="34" t="str">
        <f>E23</f>
        <v>Ateliér Simona Group</v>
      </c>
      <c r="K58" s="38"/>
      <c r="L58" s="118"/>
      <c r="S58" s="36"/>
      <c r="T58" s="36"/>
      <c r="U58" s="36"/>
      <c r="V58" s="36"/>
      <c r="W58" s="36"/>
      <c r="X58" s="36"/>
      <c r="Y58" s="36"/>
      <c r="Z58" s="36"/>
      <c r="AA58" s="36"/>
      <c r="AB58" s="36"/>
      <c r="AC58" s="36"/>
      <c r="AD58" s="36"/>
      <c r="AE58" s="36"/>
    </row>
    <row r="59" spans="1:47" s="2" customFormat="1" ht="15.6" customHeight="1">
      <c r="A59" s="36"/>
      <c r="B59" s="37"/>
      <c r="C59" s="31" t="s">
        <v>30</v>
      </c>
      <c r="D59" s="38"/>
      <c r="E59" s="38"/>
      <c r="F59" s="29" t="str">
        <f>IF(E20="","",E20)</f>
        <v>Vyplň údaj</v>
      </c>
      <c r="G59" s="38"/>
      <c r="H59" s="38"/>
      <c r="I59" s="119" t="s">
        <v>35</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118</v>
      </c>
      <c r="D61" s="149"/>
      <c r="E61" s="149"/>
      <c r="F61" s="149"/>
      <c r="G61" s="149"/>
      <c r="H61" s="149"/>
      <c r="I61" s="150"/>
      <c r="J61" s="151" t="s">
        <v>119</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71</v>
      </c>
      <c r="D63" s="38"/>
      <c r="E63" s="38"/>
      <c r="F63" s="38"/>
      <c r="G63" s="38"/>
      <c r="H63" s="38"/>
      <c r="I63" s="117"/>
      <c r="J63" s="79">
        <f>J87</f>
        <v>0</v>
      </c>
      <c r="K63" s="38"/>
      <c r="L63" s="118"/>
      <c r="S63" s="36"/>
      <c r="T63" s="36"/>
      <c r="U63" s="36"/>
      <c r="V63" s="36"/>
      <c r="W63" s="36"/>
      <c r="X63" s="36"/>
      <c r="Y63" s="36"/>
      <c r="Z63" s="36"/>
      <c r="AA63" s="36"/>
      <c r="AB63" s="36"/>
      <c r="AC63" s="36"/>
      <c r="AD63" s="36"/>
      <c r="AE63" s="36"/>
      <c r="AU63" s="19" t="s">
        <v>120</v>
      </c>
    </row>
    <row r="64" spans="1:47" s="9" customFormat="1" ht="24.95" customHeight="1">
      <c r="B64" s="153"/>
      <c r="C64" s="154"/>
      <c r="D64" s="155" t="s">
        <v>128</v>
      </c>
      <c r="E64" s="156"/>
      <c r="F64" s="156"/>
      <c r="G64" s="156"/>
      <c r="H64" s="156"/>
      <c r="I64" s="157"/>
      <c r="J64" s="158">
        <f>J88</f>
        <v>0</v>
      </c>
      <c r="K64" s="154"/>
      <c r="L64" s="159"/>
    </row>
    <row r="65" spans="1:31" s="10" customFormat="1" ht="19.899999999999999" customHeight="1">
      <c r="B65" s="160"/>
      <c r="C65" s="99"/>
      <c r="D65" s="161" t="s">
        <v>2028</v>
      </c>
      <c r="E65" s="162"/>
      <c r="F65" s="162"/>
      <c r="G65" s="162"/>
      <c r="H65" s="162"/>
      <c r="I65" s="163"/>
      <c r="J65" s="164">
        <f>J89</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5" t="s">
        <v>148</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1" t="s">
        <v>17</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24" customHeight="1">
      <c r="A75" s="36"/>
      <c r="B75" s="37"/>
      <c r="C75" s="38"/>
      <c r="D75" s="38"/>
      <c r="E75" s="400" t="str">
        <f>E7</f>
        <v>Společenské a kulturní centrum Krnov - řešení vzduchotechniky, hlediště, ozvučení a úpravy interiéru divadla v Krnově</v>
      </c>
      <c r="F75" s="401"/>
      <c r="G75" s="401"/>
      <c r="H75" s="401"/>
      <c r="I75" s="117"/>
      <c r="J75" s="38"/>
      <c r="K75" s="38"/>
      <c r="L75" s="118"/>
      <c r="S75" s="36"/>
      <c r="T75" s="36"/>
      <c r="U75" s="36"/>
      <c r="V75" s="36"/>
      <c r="W75" s="36"/>
      <c r="X75" s="36"/>
      <c r="Y75" s="36"/>
      <c r="Z75" s="36"/>
      <c r="AA75" s="36"/>
      <c r="AB75" s="36"/>
      <c r="AC75" s="36"/>
      <c r="AD75" s="36"/>
      <c r="AE75" s="36"/>
    </row>
    <row r="76" spans="1:31" s="1" customFormat="1" ht="12" customHeight="1">
      <c r="B76" s="23"/>
      <c r="C76" s="31" t="s">
        <v>113</v>
      </c>
      <c r="D76" s="24"/>
      <c r="E76" s="24"/>
      <c r="F76" s="24"/>
      <c r="G76" s="24"/>
      <c r="H76" s="24"/>
      <c r="I76" s="110"/>
      <c r="J76" s="24"/>
      <c r="K76" s="24"/>
      <c r="L76" s="22"/>
    </row>
    <row r="77" spans="1:31" s="2" customFormat="1" ht="24" customHeight="1">
      <c r="A77" s="36"/>
      <c r="B77" s="37"/>
      <c r="C77" s="38"/>
      <c r="D77" s="38"/>
      <c r="E77" s="400" t="s">
        <v>114</v>
      </c>
      <c r="F77" s="402"/>
      <c r="G77" s="402"/>
      <c r="H77" s="402"/>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115</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4.45" customHeight="1">
      <c r="A79" s="36"/>
      <c r="B79" s="37"/>
      <c r="C79" s="38"/>
      <c r="D79" s="38"/>
      <c r="E79" s="354" t="str">
        <f>E11</f>
        <v>D.1.4.2 - Soupis prací - VZDUCHOTECHNIKA</v>
      </c>
      <c r="F79" s="402"/>
      <c r="G79" s="402"/>
      <c r="H79" s="402"/>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22</v>
      </c>
      <c r="D81" s="38"/>
      <c r="E81" s="38"/>
      <c r="F81" s="29" t="str">
        <f>F14</f>
        <v xml:space="preserve"> </v>
      </c>
      <c r="G81" s="38"/>
      <c r="H81" s="38"/>
      <c r="I81" s="119" t="s">
        <v>24</v>
      </c>
      <c r="J81" s="61" t="str">
        <f>IF(J14="","",J14)</f>
        <v>20. 1. 2020</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26.45" customHeight="1">
      <c r="A83" s="36"/>
      <c r="B83" s="37"/>
      <c r="C83" s="31" t="s">
        <v>26</v>
      </c>
      <c r="D83" s="38"/>
      <c r="E83" s="38"/>
      <c r="F83" s="29" t="str">
        <f>E17</f>
        <v>Město Krnov</v>
      </c>
      <c r="G83" s="38"/>
      <c r="H83" s="38"/>
      <c r="I83" s="119" t="s">
        <v>32</v>
      </c>
      <c r="J83" s="34" t="str">
        <f>E23</f>
        <v>Ateliér Simona Group</v>
      </c>
      <c r="K83" s="38"/>
      <c r="L83" s="118"/>
      <c r="S83" s="36"/>
      <c r="T83" s="36"/>
      <c r="U83" s="36"/>
      <c r="V83" s="36"/>
      <c r="W83" s="36"/>
      <c r="X83" s="36"/>
      <c r="Y83" s="36"/>
      <c r="Z83" s="36"/>
      <c r="AA83" s="36"/>
      <c r="AB83" s="36"/>
      <c r="AC83" s="36"/>
      <c r="AD83" s="36"/>
      <c r="AE83" s="36"/>
    </row>
    <row r="84" spans="1:65" s="2" customFormat="1" ht="15.6" customHeight="1">
      <c r="A84" s="36"/>
      <c r="B84" s="37"/>
      <c r="C84" s="31" t="s">
        <v>30</v>
      </c>
      <c r="D84" s="38"/>
      <c r="E84" s="38"/>
      <c r="F84" s="29" t="str">
        <f>IF(E20="","",E20)</f>
        <v>Vyplň údaj</v>
      </c>
      <c r="G84" s="38"/>
      <c r="H84" s="38"/>
      <c r="I84" s="119" t="s">
        <v>35</v>
      </c>
      <c r="J84" s="34" t="str">
        <f>E26</f>
        <v>Kolková</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149</v>
      </c>
      <c r="D86" s="169" t="s">
        <v>58</v>
      </c>
      <c r="E86" s="169" t="s">
        <v>54</v>
      </c>
      <c r="F86" s="169" t="s">
        <v>55</v>
      </c>
      <c r="G86" s="169" t="s">
        <v>150</v>
      </c>
      <c r="H86" s="169" t="s">
        <v>151</v>
      </c>
      <c r="I86" s="170" t="s">
        <v>152</v>
      </c>
      <c r="J86" s="169" t="s">
        <v>119</v>
      </c>
      <c r="K86" s="171" t="s">
        <v>153</v>
      </c>
      <c r="L86" s="172"/>
      <c r="M86" s="70" t="s">
        <v>20</v>
      </c>
      <c r="N86" s="71" t="s">
        <v>43</v>
      </c>
      <c r="O86" s="71" t="s">
        <v>154</v>
      </c>
      <c r="P86" s="71" t="s">
        <v>155</v>
      </c>
      <c r="Q86" s="71" t="s">
        <v>156</v>
      </c>
      <c r="R86" s="71" t="s">
        <v>157</v>
      </c>
      <c r="S86" s="71" t="s">
        <v>158</v>
      </c>
      <c r="T86" s="72" t="s">
        <v>159</v>
      </c>
      <c r="U86" s="166"/>
      <c r="V86" s="166"/>
      <c r="W86" s="166"/>
      <c r="X86" s="166"/>
      <c r="Y86" s="166"/>
      <c r="Z86" s="166"/>
      <c r="AA86" s="166"/>
      <c r="AB86" s="166"/>
      <c r="AC86" s="166"/>
      <c r="AD86" s="166"/>
      <c r="AE86" s="166"/>
    </row>
    <row r="87" spans="1:65" s="2" customFormat="1" ht="22.9" customHeight="1">
      <c r="A87" s="36"/>
      <c r="B87" s="37"/>
      <c r="C87" s="77" t="s">
        <v>160</v>
      </c>
      <c r="D87" s="38"/>
      <c r="E87" s="38"/>
      <c r="F87" s="38"/>
      <c r="G87" s="38"/>
      <c r="H87" s="38"/>
      <c r="I87" s="117"/>
      <c r="J87" s="173">
        <f>BK87</f>
        <v>0</v>
      </c>
      <c r="K87" s="38"/>
      <c r="L87" s="41"/>
      <c r="M87" s="73"/>
      <c r="N87" s="174"/>
      <c r="O87" s="74"/>
      <c r="P87" s="175">
        <f>P88</f>
        <v>0</v>
      </c>
      <c r="Q87" s="74"/>
      <c r="R87" s="175">
        <f>R88</f>
        <v>0</v>
      </c>
      <c r="S87" s="74"/>
      <c r="T87" s="176">
        <f>T88</f>
        <v>0</v>
      </c>
      <c r="U87" s="36"/>
      <c r="V87" s="36"/>
      <c r="W87" s="36"/>
      <c r="X87" s="36"/>
      <c r="Y87" s="36"/>
      <c r="Z87" s="36"/>
      <c r="AA87" s="36"/>
      <c r="AB87" s="36"/>
      <c r="AC87" s="36"/>
      <c r="AD87" s="36"/>
      <c r="AE87" s="36"/>
      <c r="AT87" s="19" t="s">
        <v>72</v>
      </c>
      <c r="AU87" s="19" t="s">
        <v>120</v>
      </c>
      <c r="BK87" s="177">
        <f>BK88</f>
        <v>0</v>
      </c>
    </row>
    <row r="88" spans="1:65" s="12" customFormat="1" ht="25.9" customHeight="1">
      <c r="B88" s="178"/>
      <c r="C88" s="179"/>
      <c r="D88" s="180" t="s">
        <v>72</v>
      </c>
      <c r="E88" s="181" t="s">
        <v>851</v>
      </c>
      <c r="F88" s="181" t="s">
        <v>852</v>
      </c>
      <c r="G88" s="179"/>
      <c r="H88" s="179"/>
      <c r="I88" s="182"/>
      <c r="J88" s="183">
        <f>BK88</f>
        <v>0</v>
      </c>
      <c r="K88" s="179"/>
      <c r="L88" s="184"/>
      <c r="M88" s="185"/>
      <c r="N88" s="186"/>
      <c r="O88" s="186"/>
      <c r="P88" s="187">
        <f>P89</f>
        <v>0</v>
      </c>
      <c r="Q88" s="186"/>
      <c r="R88" s="187">
        <f>R89</f>
        <v>0</v>
      </c>
      <c r="S88" s="186"/>
      <c r="T88" s="188">
        <f>T89</f>
        <v>0</v>
      </c>
      <c r="AR88" s="189" t="s">
        <v>82</v>
      </c>
      <c r="AT88" s="190" t="s">
        <v>72</v>
      </c>
      <c r="AU88" s="190" t="s">
        <v>73</v>
      </c>
      <c r="AY88" s="189" t="s">
        <v>163</v>
      </c>
      <c r="BK88" s="191">
        <f>BK89</f>
        <v>0</v>
      </c>
    </row>
    <row r="89" spans="1:65" s="12" customFormat="1" ht="22.9" customHeight="1">
      <c r="B89" s="178"/>
      <c r="C89" s="179"/>
      <c r="D89" s="180" t="s">
        <v>72</v>
      </c>
      <c r="E89" s="192" t="s">
        <v>2029</v>
      </c>
      <c r="F89" s="192" t="s">
        <v>2030</v>
      </c>
      <c r="G89" s="179"/>
      <c r="H89" s="179"/>
      <c r="I89" s="182"/>
      <c r="J89" s="193">
        <f>BK89</f>
        <v>0</v>
      </c>
      <c r="K89" s="179"/>
      <c r="L89" s="184"/>
      <c r="M89" s="185"/>
      <c r="N89" s="186"/>
      <c r="O89" s="186"/>
      <c r="P89" s="187">
        <f>P90</f>
        <v>0</v>
      </c>
      <c r="Q89" s="186"/>
      <c r="R89" s="187">
        <f>R90</f>
        <v>0</v>
      </c>
      <c r="S89" s="186"/>
      <c r="T89" s="188">
        <f>T90</f>
        <v>0</v>
      </c>
      <c r="AR89" s="189" t="s">
        <v>82</v>
      </c>
      <c r="AT89" s="190" t="s">
        <v>72</v>
      </c>
      <c r="AU89" s="190" t="s">
        <v>80</v>
      </c>
      <c r="AY89" s="189" t="s">
        <v>163</v>
      </c>
      <c r="BK89" s="191">
        <f>BK90</f>
        <v>0</v>
      </c>
    </row>
    <row r="90" spans="1:65" s="2" customFormat="1" ht="14.45" customHeight="1">
      <c r="A90" s="36"/>
      <c r="B90" s="37"/>
      <c r="C90" s="194" t="s">
        <v>80</v>
      </c>
      <c r="D90" s="194" t="s">
        <v>166</v>
      </c>
      <c r="E90" s="195" t="s">
        <v>2029</v>
      </c>
      <c r="F90" s="196" t="s">
        <v>2031</v>
      </c>
      <c r="G90" s="197" t="s">
        <v>2025</v>
      </c>
      <c r="H90" s="198">
        <v>1</v>
      </c>
      <c r="I90" s="199"/>
      <c r="J90" s="200">
        <f>ROUND(I90*H90,2)</f>
        <v>0</v>
      </c>
      <c r="K90" s="196" t="s">
        <v>20</v>
      </c>
      <c r="L90" s="41"/>
      <c r="M90" s="269" t="s">
        <v>20</v>
      </c>
      <c r="N90" s="270" t="s">
        <v>44</v>
      </c>
      <c r="O90" s="266"/>
      <c r="P90" s="267">
        <f>O90*H90</f>
        <v>0</v>
      </c>
      <c r="Q90" s="267">
        <v>0</v>
      </c>
      <c r="R90" s="267">
        <f>Q90*H90</f>
        <v>0</v>
      </c>
      <c r="S90" s="267">
        <v>0</v>
      </c>
      <c r="T90" s="268">
        <f>S90*H90</f>
        <v>0</v>
      </c>
      <c r="U90" s="36"/>
      <c r="V90" s="36"/>
      <c r="W90" s="36"/>
      <c r="X90" s="36"/>
      <c r="Y90" s="36"/>
      <c r="Z90" s="36"/>
      <c r="AA90" s="36"/>
      <c r="AB90" s="36"/>
      <c r="AC90" s="36"/>
      <c r="AD90" s="36"/>
      <c r="AE90" s="36"/>
      <c r="AR90" s="205" t="s">
        <v>275</v>
      </c>
      <c r="AT90" s="205" t="s">
        <v>166</v>
      </c>
      <c r="AU90" s="205" t="s">
        <v>82</v>
      </c>
      <c r="AY90" s="19" t="s">
        <v>163</v>
      </c>
      <c r="BE90" s="206">
        <f>IF(N90="základní",J90,0)</f>
        <v>0</v>
      </c>
      <c r="BF90" s="206">
        <f>IF(N90="snížená",J90,0)</f>
        <v>0</v>
      </c>
      <c r="BG90" s="206">
        <f>IF(N90="zákl. přenesená",J90,0)</f>
        <v>0</v>
      </c>
      <c r="BH90" s="206">
        <f>IF(N90="sníž. přenesená",J90,0)</f>
        <v>0</v>
      </c>
      <c r="BI90" s="206">
        <f>IF(N90="nulová",J90,0)</f>
        <v>0</v>
      </c>
      <c r="BJ90" s="19" t="s">
        <v>80</v>
      </c>
      <c r="BK90" s="206">
        <f>ROUND(I90*H90,2)</f>
        <v>0</v>
      </c>
      <c r="BL90" s="19" t="s">
        <v>275</v>
      </c>
      <c r="BM90" s="205" t="s">
        <v>2032</v>
      </c>
    </row>
    <row r="91" spans="1:65" s="2" customFormat="1" ht="6.95" customHeight="1">
      <c r="A91" s="36"/>
      <c r="B91" s="49"/>
      <c r="C91" s="50"/>
      <c r="D91" s="50"/>
      <c r="E91" s="50"/>
      <c r="F91" s="50"/>
      <c r="G91" s="50"/>
      <c r="H91" s="50"/>
      <c r="I91" s="144"/>
      <c r="J91" s="50"/>
      <c r="K91" s="50"/>
      <c r="L91" s="41"/>
      <c r="M91" s="36"/>
      <c r="O91" s="36"/>
      <c r="P91" s="36"/>
      <c r="Q91" s="36"/>
      <c r="R91" s="36"/>
      <c r="S91" s="36"/>
      <c r="T91" s="36"/>
      <c r="U91" s="36"/>
      <c r="V91" s="36"/>
      <c r="W91" s="36"/>
      <c r="X91" s="36"/>
      <c r="Y91" s="36"/>
      <c r="Z91" s="36"/>
      <c r="AA91" s="36"/>
      <c r="AB91" s="36"/>
      <c r="AC91" s="36"/>
      <c r="AD91" s="36"/>
      <c r="AE91" s="36"/>
    </row>
  </sheetData>
  <sheetProtection algorithmName="SHA-512" hashValue="y1O8DLJNEXT+xElEROhqJXySGKqeSmfy0SNaBSyjJxzF6KTo2Ly4/nsLei9nzfmlep2bXanp7alslhvSFNFl8g==" saltValue="vC7b0zKNzlygcerM6RlsvWuiMrjXUDNbMMuq2La5uaCpPE303QtrjbQo0HM03TrXugIT1Os38AymUoYhluQptQ==" spinCount="100000" sheet="1" objects="1" scenarios="1" formatColumns="0" formatRows="0" autoFilter="0"/>
  <autoFilter ref="C86:K90" xr:uid="{00000000-0009-0000-0000-000003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91"/>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86.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76"/>
      <c r="M2" s="376"/>
      <c r="N2" s="376"/>
      <c r="O2" s="376"/>
      <c r="P2" s="376"/>
      <c r="Q2" s="376"/>
      <c r="R2" s="376"/>
      <c r="S2" s="376"/>
      <c r="T2" s="376"/>
      <c r="U2" s="376"/>
      <c r="V2" s="376"/>
      <c r="AT2" s="19" t="s">
        <v>96</v>
      </c>
    </row>
    <row r="3" spans="1:46" s="1" customFormat="1" ht="6.95" customHeight="1">
      <c r="B3" s="111"/>
      <c r="C3" s="112"/>
      <c r="D3" s="112"/>
      <c r="E3" s="112"/>
      <c r="F3" s="112"/>
      <c r="G3" s="112"/>
      <c r="H3" s="112"/>
      <c r="I3" s="113"/>
      <c r="J3" s="112"/>
      <c r="K3" s="112"/>
      <c r="L3" s="22"/>
      <c r="AT3" s="19" t="s">
        <v>82</v>
      </c>
    </row>
    <row r="4" spans="1:46" s="1" customFormat="1" ht="24.95" customHeight="1">
      <c r="B4" s="22"/>
      <c r="D4" s="114" t="s">
        <v>112</v>
      </c>
      <c r="I4" s="110"/>
      <c r="L4" s="22"/>
      <c r="M4" s="115" t="s">
        <v>10</v>
      </c>
      <c r="AT4" s="19" t="s">
        <v>4</v>
      </c>
    </row>
    <row r="5" spans="1:46" s="1" customFormat="1" ht="6.95" customHeight="1">
      <c r="B5" s="22"/>
      <c r="I5" s="110"/>
      <c r="L5" s="22"/>
    </row>
    <row r="6" spans="1:46" s="1" customFormat="1" ht="12" customHeight="1">
      <c r="B6" s="22"/>
      <c r="D6" s="116" t="s">
        <v>17</v>
      </c>
      <c r="I6" s="110"/>
      <c r="L6" s="22"/>
    </row>
    <row r="7" spans="1:46" s="1" customFormat="1" ht="24" customHeight="1">
      <c r="B7" s="22"/>
      <c r="E7" s="393" t="str">
        <f>'Rekapitulace stavby'!K6</f>
        <v>Společenské a kulturní centrum Krnov - řešení vzduchotechniky, hlediště, ozvučení a úpravy interiéru divadla v Krnově</v>
      </c>
      <c r="F7" s="394"/>
      <c r="G7" s="394"/>
      <c r="H7" s="394"/>
      <c r="I7" s="110"/>
      <c r="L7" s="22"/>
    </row>
    <row r="8" spans="1:46" s="1" customFormat="1" ht="12" customHeight="1">
      <c r="B8" s="22"/>
      <c r="D8" s="116" t="s">
        <v>113</v>
      </c>
      <c r="I8" s="110"/>
      <c r="L8" s="22"/>
    </row>
    <row r="9" spans="1:46" s="2" customFormat="1" ht="24" customHeight="1">
      <c r="A9" s="36"/>
      <c r="B9" s="41"/>
      <c r="C9" s="36"/>
      <c r="D9" s="36"/>
      <c r="E9" s="393" t="s">
        <v>114</v>
      </c>
      <c r="F9" s="395"/>
      <c r="G9" s="395"/>
      <c r="H9" s="395"/>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115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396" t="s">
        <v>2033</v>
      </c>
      <c r="F11" s="395"/>
      <c r="G11" s="395"/>
      <c r="H11" s="395"/>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19</v>
      </c>
      <c r="E13" s="36"/>
      <c r="F13" s="105" t="s">
        <v>20</v>
      </c>
      <c r="G13" s="36"/>
      <c r="H13" s="36"/>
      <c r="I13" s="119" t="s">
        <v>21</v>
      </c>
      <c r="J13" s="105" t="s">
        <v>20</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22</v>
      </c>
      <c r="E14" s="36"/>
      <c r="F14" s="105" t="s">
        <v>23</v>
      </c>
      <c r="G14" s="36"/>
      <c r="H14" s="36"/>
      <c r="I14" s="119" t="s">
        <v>24</v>
      </c>
      <c r="J14" s="120" t="str">
        <f>'Rekapitulace stavby'!AN8</f>
        <v>20. 1. 2020</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26</v>
      </c>
      <c r="E16" s="36"/>
      <c r="F16" s="36"/>
      <c r="G16" s="36"/>
      <c r="H16" s="36"/>
      <c r="I16" s="119" t="s">
        <v>27</v>
      </c>
      <c r="J16" s="105" t="s">
        <v>20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20</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27</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97" t="str">
        <f>'Rekapitulace stavby'!E14</f>
        <v>Vyplň údaj</v>
      </c>
      <c r="F20" s="398"/>
      <c r="G20" s="398"/>
      <c r="H20" s="398"/>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27</v>
      </c>
      <c r="J22" s="105" t="s">
        <v>20</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33</v>
      </c>
      <c r="F23" s="36"/>
      <c r="G23" s="36"/>
      <c r="H23" s="36"/>
      <c r="I23" s="119" t="s">
        <v>29</v>
      </c>
      <c r="J23" s="105" t="s">
        <v>20</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27</v>
      </c>
      <c r="J25" s="105" t="s">
        <v>20</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36</v>
      </c>
      <c r="F26" s="36"/>
      <c r="G26" s="36"/>
      <c r="H26" s="36"/>
      <c r="I26" s="119" t="s">
        <v>29</v>
      </c>
      <c r="J26" s="105" t="s">
        <v>20</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37</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399" t="s">
        <v>20</v>
      </c>
      <c r="F29" s="399"/>
      <c r="G29" s="399"/>
      <c r="H29" s="399"/>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39</v>
      </c>
      <c r="E32" s="36"/>
      <c r="F32" s="36"/>
      <c r="G32" s="36"/>
      <c r="H32" s="36"/>
      <c r="I32" s="117"/>
      <c r="J32" s="128">
        <f>ROUND(J87,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41</v>
      </c>
      <c r="G34" s="36"/>
      <c r="H34" s="36"/>
      <c r="I34" s="130" t="s">
        <v>40</v>
      </c>
      <c r="J34" s="129" t="s">
        <v>42</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43</v>
      </c>
      <c r="E35" s="116" t="s">
        <v>44</v>
      </c>
      <c r="F35" s="132">
        <f>ROUND((SUM(BE87:BE90)),  2)</f>
        <v>0</v>
      </c>
      <c r="G35" s="36"/>
      <c r="H35" s="36"/>
      <c r="I35" s="133">
        <v>0.21</v>
      </c>
      <c r="J35" s="132">
        <f>ROUND(((SUM(BE87:BE90))*I35),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45</v>
      </c>
      <c r="F36" s="132">
        <f>ROUND((SUM(BF87:BF90)),  2)</f>
        <v>0</v>
      </c>
      <c r="G36" s="36"/>
      <c r="H36" s="36"/>
      <c r="I36" s="133">
        <v>0.15</v>
      </c>
      <c r="J36" s="132">
        <f>ROUND(((SUM(BF87:BF90))*I36),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46</v>
      </c>
      <c r="F37" s="132">
        <f>ROUND((SUM(BG87:BG90)),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47</v>
      </c>
      <c r="F38" s="132">
        <f>ROUND((SUM(BH87:BH90)),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48</v>
      </c>
      <c r="F39" s="132">
        <f>ROUND((SUM(BI87:BI90)),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49</v>
      </c>
      <c r="E41" s="136"/>
      <c r="F41" s="136"/>
      <c r="G41" s="137" t="s">
        <v>50</v>
      </c>
      <c r="H41" s="138" t="s">
        <v>51</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117</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17</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24" customHeight="1">
      <c r="A50" s="36"/>
      <c r="B50" s="37"/>
      <c r="C50" s="38"/>
      <c r="D50" s="38"/>
      <c r="E50" s="400" t="str">
        <f>E7</f>
        <v>Společenské a kulturní centrum Krnov - řešení vzduchotechniky, hlediště, ozvučení a úpravy interiéru divadla v Krnově</v>
      </c>
      <c r="F50" s="401"/>
      <c r="G50" s="401"/>
      <c r="H50" s="401"/>
      <c r="I50" s="117"/>
      <c r="J50" s="38"/>
      <c r="K50" s="38"/>
      <c r="L50" s="118"/>
      <c r="S50" s="36"/>
      <c r="T50" s="36"/>
      <c r="U50" s="36"/>
      <c r="V50" s="36"/>
      <c r="W50" s="36"/>
      <c r="X50" s="36"/>
      <c r="Y50" s="36"/>
      <c r="Z50" s="36"/>
      <c r="AA50" s="36"/>
      <c r="AB50" s="36"/>
      <c r="AC50" s="36"/>
      <c r="AD50" s="36"/>
      <c r="AE50" s="36"/>
    </row>
    <row r="51" spans="1:47" s="1" customFormat="1" ht="12" customHeight="1">
      <c r="B51" s="23"/>
      <c r="C51" s="31" t="s">
        <v>113</v>
      </c>
      <c r="D51" s="24"/>
      <c r="E51" s="24"/>
      <c r="F51" s="24"/>
      <c r="G51" s="24"/>
      <c r="H51" s="24"/>
      <c r="I51" s="110"/>
      <c r="J51" s="24"/>
      <c r="K51" s="24"/>
      <c r="L51" s="22"/>
    </row>
    <row r="52" spans="1:47" s="2" customFormat="1" ht="24" customHeight="1">
      <c r="A52" s="36"/>
      <c r="B52" s="37"/>
      <c r="C52" s="38"/>
      <c r="D52" s="38"/>
      <c r="E52" s="400" t="s">
        <v>114</v>
      </c>
      <c r="F52" s="402"/>
      <c r="G52" s="402"/>
      <c r="H52" s="402"/>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115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54" t="str">
        <f>E11</f>
        <v>D.1.4.3 - Soupis prací - MĚŘENÍ A REGULACE</v>
      </c>
      <c r="F54" s="402"/>
      <c r="G54" s="402"/>
      <c r="H54" s="402"/>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 xml:space="preserve"> </v>
      </c>
      <c r="G56" s="38"/>
      <c r="H56" s="38"/>
      <c r="I56" s="119" t="s">
        <v>24</v>
      </c>
      <c r="J56" s="61" t="str">
        <f>IF(J14="","",J14)</f>
        <v>20. 1. 2020</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26</v>
      </c>
      <c r="D58" s="38"/>
      <c r="E58" s="38"/>
      <c r="F58" s="29" t="str">
        <f>E17</f>
        <v>Město Krnov</v>
      </c>
      <c r="G58" s="38"/>
      <c r="H58" s="38"/>
      <c r="I58" s="119" t="s">
        <v>32</v>
      </c>
      <c r="J58" s="34" t="str">
        <f>E23</f>
        <v>Ateliér Simona Group</v>
      </c>
      <c r="K58" s="38"/>
      <c r="L58" s="118"/>
      <c r="S58" s="36"/>
      <c r="T58" s="36"/>
      <c r="U58" s="36"/>
      <c r="V58" s="36"/>
      <c r="W58" s="36"/>
      <c r="X58" s="36"/>
      <c r="Y58" s="36"/>
      <c r="Z58" s="36"/>
      <c r="AA58" s="36"/>
      <c r="AB58" s="36"/>
      <c r="AC58" s="36"/>
      <c r="AD58" s="36"/>
      <c r="AE58" s="36"/>
    </row>
    <row r="59" spans="1:47" s="2" customFormat="1" ht="15.6" customHeight="1">
      <c r="A59" s="36"/>
      <c r="B59" s="37"/>
      <c r="C59" s="31" t="s">
        <v>30</v>
      </c>
      <c r="D59" s="38"/>
      <c r="E59" s="38"/>
      <c r="F59" s="29" t="str">
        <f>IF(E20="","",E20)</f>
        <v>Vyplň údaj</v>
      </c>
      <c r="G59" s="38"/>
      <c r="H59" s="38"/>
      <c r="I59" s="119" t="s">
        <v>35</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118</v>
      </c>
      <c r="D61" s="149"/>
      <c r="E61" s="149"/>
      <c r="F61" s="149"/>
      <c r="G61" s="149"/>
      <c r="H61" s="149"/>
      <c r="I61" s="150"/>
      <c r="J61" s="151" t="s">
        <v>119</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71</v>
      </c>
      <c r="D63" s="38"/>
      <c r="E63" s="38"/>
      <c r="F63" s="38"/>
      <c r="G63" s="38"/>
      <c r="H63" s="38"/>
      <c r="I63" s="117"/>
      <c r="J63" s="79">
        <f>J87</f>
        <v>0</v>
      </c>
      <c r="K63" s="38"/>
      <c r="L63" s="118"/>
      <c r="S63" s="36"/>
      <c r="T63" s="36"/>
      <c r="U63" s="36"/>
      <c r="V63" s="36"/>
      <c r="W63" s="36"/>
      <c r="X63" s="36"/>
      <c r="Y63" s="36"/>
      <c r="Z63" s="36"/>
      <c r="AA63" s="36"/>
      <c r="AB63" s="36"/>
      <c r="AC63" s="36"/>
      <c r="AD63" s="36"/>
      <c r="AE63" s="36"/>
      <c r="AU63" s="19" t="s">
        <v>120</v>
      </c>
    </row>
    <row r="64" spans="1:47" s="9" customFormat="1" ht="24.95" customHeight="1">
      <c r="B64" s="153"/>
      <c r="C64" s="154"/>
      <c r="D64" s="155" t="s">
        <v>2034</v>
      </c>
      <c r="E64" s="156"/>
      <c r="F64" s="156"/>
      <c r="G64" s="156"/>
      <c r="H64" s="156"/>
      <c r="I64" s="157"/>
      <c r="J64" s="158">
        <f>J88</f>
        <v>0</v>
      </c>
      <c r="K64" s="154"/>
      <c r="L64" s="159"/>
    </row>
    <row r="65" spans="1:31" s="10" customFormat="1" ht="19.899999999999999" customHeight="1">
      <c r="B65" s="160"/>
      <c r="C65" s="99"/>
      <c r="D65" s="161" t="s">
        <v>2035</v>
      </c>
      <c r="E65" s="162"/>
      <c r="F65" s="162"/>
      <c r="G65" s="162"/>
      <c r="H65" s="162"/>
      <c r="I65" s="163"/>
      <c r="J65" s="164">
        <f>J89</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5" t="s">
        <v>148</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1" t="s">
        <v>17</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24" customHeight="1">
      <c r="A75" s="36"/>
      <c r="B75" s="37"/>
      <c r="C75" s="38"/>
      <c r="D75" s="38"/>
      <c r="E75" s="400" t="str">
        <f>E7</f>
        <v>Společenské a kulturní centrum Krnov - řešení vzduchotechniky, hlediště, ozvučení a úpravy interiéru divadla v Krnově</v>
      </c>
      <c r="F75" s="401"/>
      <c r="G75" s="401"/>
      <c r="H75" s="401"/>
      <c r="I75" s="117"/>
      <c r="J75" s="38"/>
      <c r="K75" s="38"/>
      <c r="L75" s="118"/>
      <c r="S75" s="36"/>
      <c r="T75" s="36"/>
      <c r="U75" s="36"/>
      <c r="V75" s="36"/>
      <c r="W75" s="36"/>
      <c r="X75" s="36"/>
      <c r="Y75" s="36"/>
      <c r="Z75" s="36"/>
      <c r="AA75" s="36"/>
      <c r="AB75" s="36"/>
      <c r="AC75" s="36"/>
      <c r="AD75" s="36"/>
      <c r="AE75" s="36"/>
    </row>
    <row r="76" spans="1:31" s="1" customFormat="1" ht="12" customHeight="1">
      <c r="B76" s="23"/>
      <c r="C76" s="31" t="s">
        <v>113</v>
      </c>
      <c r="D76" s="24"/>
      <c r="E76" s="24"/>
      <c r="F76" s="24"/>
      <c r="G76" s="24"/>
      <c r="H76" s="24"/>
      <c r="I76" s="110"/>
      <c r="J76" s="24"/>
      <c r="K76" s="24"/>
      <c r="L76" s="22"/>
    </row>
    <row r="77" spans="1:31" s="2" customFormat="1" ht="24" customHeight="1">
      <c r="A77" s="36"/>
      <c r="B77" s="37"/>
      <c r="C77" s="38"/>
      <c r="D77" s="38"/>
      <c r="E77" s="400" t="s">
        <v>114</v>
      </c>
      <c r="F77" s="402"/>
      <c r="G77" s="402"/>
      <c r="H77" s="402"/>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115</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4.45" customHeight="1">
      <c r="A79" s="36"/>
      <c r="B79" s="37"/>
      <c r="C79" s="38"/>
      <c r="D79" s="38"/>
      <c r="E79" s="354" t="str">
        <f>E11</f>
        <v>D.1.4.3 - Soupis prací - MĚŘENÍ A REGULACE</v>
      </c>
      <c r="F79" s="402"/>
      <c r="G79" s="402"/>
      <c r="H79" s="402"/>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22</v>
      </c>
      <c r="D81" s="38"/>
      <c r="E81" s="38"/>
      <c r="F81" s="29" t="str">
        <f>F14</f>
        <v xml:space="preserve"> </v>
      </c>
      <c r="G81" s="38"/>
      <c r="H81" s="38"/>
      <c r="I81" s="119" t="s">
        <v>24</v>
      </c>
      <c r="J81" s="61" t="str">
        <f>IF(J14="","",J14)</f>
        <v>20. 1. 2020</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26.45" customHeight="1">
      <c r="A83" s="36"/>
      <c r="B83" s="37"/>
      <c r="C83" s="31" t="s">
        <v>26</v>
      </c>
      <c r="D83" s="38"/>
      <c r="E83" s="38"/>
      <c r="F83" s="29" t="str">
        <f>E17</f>
        <v>Město Krnov</v>
      </c>
      <c r="G83" s="38"/>
      <c r="H83" s="38"/>
      <c r="I83" s="119" t="s">
        <v>32</v>
      </c>
      <c r="J83" s="34" t="str">
        <f>E23</f>
        <v>Ateliér Simona Group</v>
      </c>
      <c r="K83" s="38"/>
      <c r="L83" s="118"/>
      <c r="S83" s="36"/>
      <c r="T83" s="36"/>
      <c r="U83" s="36"/>
      <c r="V83" s="36"/>
      <c r="W83" s="36"/>
      <c r="X83" s="36"/>
      <c r="Y83" s="36"/>
      <c r="Z83" s="36"/>
      <c r="AA83" s="36"/>
      <c r="AB83" s="36"/>
      <c r="AC83" s="36"/>
      <c r="AD83" s="36"/>
      <c r="AE83" s="36"/>
    </row>
    <row r="84" spans="1:65" s="2" customFormat="1" ht="15.6" customHeight="1">
      <c r="A84" s="36"/>
      <c r="B84" s="37"/>
      <c r="C84" s="31" t="s">
        <v>30</v>
      </c>
      <c r="D84" s="38"/>
      <c r="E84" s="38"/>
      <c r="F84" s="29" t="str">
        <f>IF(E20="","",E20)</f>
        <v>Vyplň údaj</v>
      </c>
      <c r="G84" s="38"/>
      <c r="H84" s="38"/>
      <c r="I84" s="119" t="s">
        <v>35</v>
      </c>
      <c r="J84" s="34" t="str">
        <f>E26</f>
        <v>Kolková</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149</v>
      </c>
      <c r="D86" s="169" t="s">
        <v>58</v>
      </c>
      <c r="E86" s="169" t="s">
        <v>54</v>
      </c>
      <c r="F86" s="169" t="s">
        <v>55</v>
      </c>
      <c r="G86" s="169" t="s">
        <v>150</v>
      </c>
      <c r="H86" s="169" t="s">
        <v>151</v>
      </c>
      <c r="I86" s="170" t="s">
        <v>152</v>
      </c>
      <c r="J86" s="169" t="s">
        <v>119</v>
      </c>
      <c r="K86" s="171" t="s">
        <v>153</v>
      </c>
      <c r="L86" s="172"/>
      <c r="M86" s="70" t="s">
        <v>20</v>
      </c>
      <c r="N86" s="71" t="s">
        <v>43</v>
      </c>
      <c r="O86" s="71" t="s">
        <v>154</v>
      </c>
      <c r="P86" s="71" t="s">
        <v>155</v>
      </c>
      <c r="Q86" s="71" t="s">
        <v>156</v>
      </c>
      <c r="R86" s="71" t="s">
        <v>157</v>
      </c>
      <c r="S86" s="71" t="s">
        <v>158</v>
      </c>
      <c r="T86" s="72" t="s">
        <v>159</v>
      </c>
      <c r="U86" s="166"/>
      <c r="V86" s="166"/>
      <c r="W86" s="166"/>
      <c r="X86" s="166"/>
      <c r="Y86" s="166"/>
      <c r="Z86" s="166"/>
      <c r="AA86" s="166"/>
      <c r="AB86" s="166"/>
      <c r="AC86" s="166"/>
      <c r="AD86" s="166"/>
      <c r="AE86" s="166"/>
    </row>
    <row r="87" spans="1:65" s="2" customFormat="1" ht="22.9" customHeight="1">
      <c r="A87" s="36"/>
      <c r="B87" s="37"/>
      <c r="C87" s="77" t="s">
        <v>160</v>
      </c>
      <c r="D87" s="38"/>
      <c r="E87" s="38"/>
      <c r="F87" s="38"/>
      <c r="G87" s="38"/>
      <c r="H87" s="38"/>
      <c r="I87" s="117"/>
      <c r="J87" s="173">
        <f>BK87</f>
        <v>0</v>
      </c>
      <c r="K87" s="38"/>
      <c r="L87" s="41"/>
      <c r="M87" s="73"/>
      <c r="N87" s="174"/>
      <c r="O87" s="74"/>
      <c r="P87" s="175">
        <f>P88</f>
        <v>0</v>
      </c>
      <c r="Q87" s="74"/>
      <c r="R87" s="175">
        <f>R88</f>
        <v>0</v>
      </c>
      <c r="S87" s="74"/>
      <c r="T87" s="176">
        <f>T88</f>
        <v>0</v>
      </c>
      <c r="U87" s="36"/>
      <c r="V87" s="36"/>
      <c r="W87" s="36"/>
      <c r="X87" s="36"/>
      <c r="Y87" s="36"/>
      <c r="Z87" s="36"/>
      <c r="AA87" s="36"/>
      <c r="AB87" s="36"/>
      <c r="AC87" s="36"/>
      <c r="AD87" s="36"/>
      <c r="AE87" s="36"/>
      <c r="AT87" s="19" t="s">
        <v>72</v>
      </c>
      <c r="AU87" s="19" t="s">
        <v>120</v>
      </c>
      <c r="BK87" s="177">
        <f>BK88</f>
        <v>0</v>
      </c>
    </row>
    <row r="88" spans="1:65" s="12" customFormat="1" ht="25.9" customHeight="1">
      <c r="B88" s="178"/>
      <c r="C88" s="179"/>
      <c r="D88" s="180" t="s">
        <v>72</v>
      </c>
      <c r="E88" s="181" t="s">
        <v>214</v>
      </c>
      <c r="F88" s="181" t="s">
        <v>2036</v>
      </c>
      <c r="G88" s="179"/>
      <c r="H88" s="179"/>
      <c r="I88" s="182"/>
      <c r="J88" s="183">
        <f>BK88</f>
        <v>0</v>
      </c>
      <c r="K88" s="179"/>
      <c r="L88" s="184"/>
      <c r="M88" s="185"/>
      <c r="N88" s="186"/>
      <c r="O88" s="186"/>
      <c r="P88" s="187">
        <f>P89</f>
        <v>0</v>
      </c>
      <c r="Q88" s="186"/>
      <c r="R88" s="187">
        <f>R89</f>
        <v>0</v>
      </c>
      <c r="S88" s="186"/>
      <c r="T88" s="188">
        <f>T89</f>
        <v>0</v>
      </c>
      <c r="AR88" s="189" t="s">
        <v>164</v>
      </c>
      <c r="AT88" s="190" t="s">
        <v>72</v>
      </c>
      <c r="AU88" s="190" t="s">
        <v>73</v>
      </c>
      <c r="AY88" s="189" t="s">
        <v>163</v>
      </c>
      <c r="BK88" s="191">
        <f>BK89</f>
        <v>0</v>
      </c>
    </row>
    <row r="89" spans="1:65" s="12" customFormat="1" ht="22.9" customHeight="1">
      <c r="B89" s="178"/>
      <c r="C89" s="179"/>
      <c r="D89" s="180" t="s">
        <v>72</v>
      </c>
      <c r="E89" s="192" t="s">
        <v>2037</v>
      </c>
      <c r="F89" s="192" t="s">
        <v>2038</v>
      </c>
      <c r="G89" s="179"/>
      <c r="H89" s="179"/>
      <c r="I89" s="182"/>
      <c r="J89" s="193">
        <f>BK89</f>
        <v>0</v>
      </c>
      <c r="K89" s="179"/>
      <c r="L89" s="184"/>
      <c r="M89" s="185"/>
      <c r="N89" s="186"/>
      <c r="O89" s="186"/>
      <c r="P89" s="187">
        <f>P90</f>
        <v>0</v>
      </c>
      <c r="Q89" s="186"/>
      <c r="R89" s="187">
        <f>R90</f>
        <v>0</v>
      </c>
      <c r="S89" s="186"/>
      <c r="T89" s="188">
        <f>T90</f>
        <v>0</v>
      </c>
      <c r="AR89" s="189" t="s">
        <v>164</v>
      </c>
      <c r="AT89" s="190" t="s">
        <v>72</v>
      </c>
      <c r="AU89" s="190" t="s">
        <v>80</v>
      </c>
      <c r="AY89" s="189" t="s">
        <v>163</v>
      </c>
      <c r="BK89" s="191">
        <f>BK90</f>
        <v>0</v>
      </c>
    </row>
    <row r="90" spans="1:65" s="2" customFormat="1" ht="14.45" customHeight="1">
      <c r="A90" s="36"/>
      <c r="B90" s="37"/>
      <c r="C90" s="194" t="s">
        <v>80</v>
      </c>
      <c r="D90" s="194" t="s">
        <v>166</v>
      </c>
      <c r="E90" s="195" t="s">
        <v>2039</v>
      </c>
      <c r="F90" s="196" t="s">
        <v>2040</v>
      </c>
      <c r="G90" s="197" t="s">
        <v>2025</v>
      </c>
      <c r="H90" s="198">
        <v>1</v>
      </c>
      <c r="I90" s="199"/>
      <c r="J90" s="200">
        <f>ROUND(I90*H90,2)</f>
        <v>0</v>
      </c>
      <c r="K90" s="196" t="s">
        <v>20</v>
      </c>
      <c r="L90" s="41"/>
      <c r="M90" s="269" t="s">
        <v>20</v>
      </c>
      <c r="N90" s="270" t="s">
        <v>44</v>
      </c>
      <c r="O90" s="266"/>
      <c r="P90" s="267">
        <f>O90*H90</f>
        <v>0</v>
      </c>
      <c r="Q90" s="267">
        <v>0</v>
      </c>
      <c r="R90" s="267">
        <f>Q90*H90</f>
        <v>0</v>
      </c>
      <c r="S90" s="267">
        <v>0</v>
      </c>
      <c r="T90" s="268">
        <f>S90*H90</f>
        <v>0</v>
      </c>
      <c r="U90" s="36"/>
      <c r="V90" s="36"/>
      <c r="W90" s="36"/>
      <c r="X90" s="36"/>
      <c r="Y90" s="36"/>
      <c r="Z90" s="36"/>
      <c r="AA90" s="36"/>
      <c r="AB90" s="36"/>
      <c r="AC90" s="36"/>
      <c r="AD90" s="36"/>
      <c r="AE90" s="36"/>
      <c r="AR90" s="205" t="s">
        <v>606</v>
      </c>
      <c r="AT90" s="205" t="s">
        <v>166</v>
      </c>
      <c r="AU90" s="205" t="s">
        <v>82</v>
      </c>
      <c r="AY90" s="19" t="s">
        <v>163</v>
      </c>
      <c r="BE90" s="206">
        <f>IF(N90="základní",J90,0)</f>
        <v>0</v>
      </c>
      <c r="BF90" s="206">
        <f>IF(N90="snížená",J90,0)</f>
        <v>0</v>
      </c>
      <c r="BG90" s="206">
        <f>IF(N90="zákl. přenesená",J90,0)</f>
        <v>0</v>
      </c>
      <c r="BH90" s="206">
        <f>IF(N90="sníž. přenesená",J90,0)</f>
        <v>0</v>
      </c>
      <c r="BI90" s="206">
        <f>IF(N90="nulová",J90,0)</f>
        <v>0</v>
      </c>
      <c r="BJ90" s="19" t="s">
        <v>80</v>
      </c>
      <c r="BK90" s="206">
        <f>ROUND(I90*H90,2)</f>
        <v>0</v>
      </c>
      <c r="BL90" s="19" t="s">
        <v>606</v>
      </c>
      <c r="BM90" s="205" t="s">
        <v>2041</v>
      </c>
    </row>
    <row r="91" spans="1:65" s="2" customFormat="1" ht="6.95" customHeight="1">
      <c r="A91" s="36"/>
      <c r="B91" s="49"/>
      <c r="C91" s="50"/>
      <c r="D91" s="50"/>
      <c r="E91" s="50"/>
      <c r="F91" s="50"/>
      <c r="G91" s="50"/>
      <c r="H91" s="50"/>
      <c r="I91" s="144"/>
      <c r="J91" s="50"/>
      <c r="K91" s="50"/>
      <c r="L91" s="41"/>
      <c r="M91" s="36"/>
      <c r="O91" s="36"/>
      <c r="P91" s="36"/>
      <c r="Q91" s="36"/>
      <c r="R91" s="36"/>
      <c r="S91" s="36"/>
      <c r="T91" s="36"/>
      <c r="U91" s="36"/>
      <c r="V91" s="36"/>
      <c r="W91" s="36"/>
      <c r="X91" s="36"/>
      <c r="Y91" s="36"/>
      <c r="Z91" s="36"/>
      <c r="AA91" s="36"/>
      <c r="AB91" s="36"/>
      <c r="AC91" s="36"/>
      <c r="AD91" s="36"/>
      <c r="AE91" s="36"/>
    </row>
  </sheetData>
  <sheetProtection algorithmName="SHA-512" hashValue="Br/b4eY9WCfxZEEPOC3Ml1mir3vGoEP3upWl9mK+Y6Xo3qiDmT2qe7KvZzjGeSu4t6UAWdMSj9FhT3aejigMMw==" saltValue="e+kvkq/fZE/NyUcKdRpg/55JWEGIArJlNIEwsyjdx9yOJtjG2DbBtQGsRqLqccajPD24eatvC7rdrxdZU7l6UA==" spinCount="100000" sheet="1" objects="1" scenarios="1" formatColumns="0" formatRows="0" autoFilter="0"/>
  <autoFilter ref="C86:K90" xr:uid="{00000000-0009-0000-0000-000004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91"/>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86.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76"/>
      <c r="M2" s="376"/>
      <c r="N2" s="376"/>
      <c r="O2" s="376"/>
      <c r="P2" s="376"/>
      <c r="Q2" s="376"/>
      <c r="R2" s="376"/>
      <c r="S2" s="376"/>
      <c r="T2" s="376"/>
      <c r="U2" s="376"/>
      <c r="V2" s="376"/>
      <c r="AT2" s="19" t="s">
        <v>99</v>
      </c>
    </row>
    <row r="3" spans="1:46" s="1" customFormat="1" ht="6.95" customHeight="1">
      <c r="B3" s="111"/>
      <c r="C3" s="112"/>
      <c r="D3" s="112"/>
      <c r="E3" s="112"/>
      <c r="F3" s="112"/>
      <c r="G3" s="112"/>
      <c r="H3" s="112"/>
      <c r="I3" s="113"/>
      <c r="J3" s="112"/>
      <c r="K3" s="112"/>
      <c r="L3" s="22"/>
      <c r="AT3" s="19" t="s">
        <v>82</v>
      </c>
    </row>
    <row r="4" spans="1:46" s="1" customFormat="1" ht="24.95" customHeight="1">
      <c r="B4" s="22"/>
      <c r="D4" s="114" t="s">
        <v>112</v>
      </c>
      <c r="I4" s="110"/>
      <c r="L4" s="22"/>
      <c r="M4" s="115" t="s">
        <v>10</v>
      </c>
      <c r="AT4" s="19" t="s">
        <v>4</v>
      </c>
    </row>
    <row r="5" spans="1:46" s="1" customFormat="1" ht="6.95" customHeight="1">
      <c r="B5" s="22"/>
      <c r="I5" s="110"/>
      <c r="L5" s="22"/>
    </row>
    <row r="6" spans="1:46" s="1" customFormat="1" ht="12" customHeight="1">
      <c r="B6" s="22"/>
      <c r="D6" s="116" t="s">
        <v>17</v>
      </c>
      <c r="I6" s="110"/>
      <c r="L6" s="22"/>
    </row>
    <row r="7" spans="1:46" s="1" customFormat="1" ht="24" customHeight="1">
      <c r="B7" s="22"/>
      <c r="E7" s="393" t="str">
        <f>'Rekapitulace stavby'!K6</f>
        <v>Společenské a kulturní centrum Krnov - řešení vzduchotechniky, hlediště, ozvučení a úpravy interiéru divadla v Krnově</v>
      </c>
      <c r="F7" s="394"/>
      <c r="G7" s="394"/>
      <c r="H7" s="394"/>
      <c r="I7" s="110"/>
      <c r="L7" s="22"/>
    </row>
    <row r="8" spans="1:46" s="1" customFormat="1" ht="12" customHeight="1">
      <c r="B8" s="22"/>
      <c r="D8" s="116" t="s">
        <v>113</v>
      </c>
      <c r="I8" s="110"/>
      <c r="L8" s="22"/>
    </row>
    <row r="9" spans="1:46" s="2" customFormat="1" ht="24" customHeight="1">
      <c r="A9" s="36"/>
      <c r="B9" s="41"/>
      <c r="C9" s="36"/>
      <c r="D9" s="36"/>
      <c r="E9" s="393" t="s">
        <v>114</v>
      </c>
      <c r="F9" s="395"/>
      <c r="G9" s="395"/>
      <c r="H9" s="395"/>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115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396" t="s">
        <v>2042</v>
      </c>
      <c r="F11" s="395"/>
      <c r="G11" s="395"/>
      <c r="H11" s="395"/>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19</v>
      </c>
      <c r="E13" s="36"/>
      <c r="F13" s="105" t="s">
        <v>20</v>
      </c>
      <c r="G13" s="36"/>
      <c r="H13" s="36"/>
      <c r="I13" s="119" t="s">
        <v>21</v>
      </c>
      <c r="J13" s="105" t="s">
        <v>20</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22</v>
      </c>
      <c r="E14" s="36"/>
      <c r="F14" s="105" t="s">
        <v>23</v>
      </c>
      <c r="G14" s="36"/>
      <c r="H14" s="36"/>
      <c r="I14" s="119" t="s">
        <v>24</v>
      </c>
      <c r="J14" s="120" t="str">
        <f>'Rekapitulace stavby'!AN8</f>
        <v>20. 1. 2020</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26</v>
      </c>
      <c r="E16" s="36"/>
      <c r="F16" s="36"/>
      <c r="G16" s="36"/>
      <c r="H16" s="36"/>
      <c r="I16" s="119" t="s">
        <v>27</v>
      </c>
      <c r="J16" s="105" t="s">
        <v>20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20</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27</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97" t="str">
        <f>'Rekapitulace stavby'!E14</f>
        <v>Vyplň údaj</v>
      </c>
      <c r="F20" s="398"/>
      <c r="G20" s="398"/>
      <c r="H20" s="398"/>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27</v>
      </c>
      <c r="J22" s="105" t="s">
        <v>20</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33</v>
      </c>
      <c r="F23" s="36"/>
      <c r="G23" s="36"/>
      <c r="H23" s="36"/>
      <c r="I23" s="119" t="s">
        <v>29</v>
      </c>
      <c r="J23" s="105" t="s">
        <v>20</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27</v>
      </c>
      <c r="J25" s="105" t="s">
        <v>20</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36</v>
      </c>
      <c r="F26" s="36"/>
      <c r="G26" s="36"/>
      <c r="H26" s="36"/>
      <c r="I26" s="119" t="s">
        <v>29</v>
      </c>
      <c r="J26" s="105" t="s">
        <v>20</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37</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399" t="s">
        <v>20</v>
      </c>
      <c r="F29" s="399"/>
      <c r="G29" s="399"/>
      <c r="H29" s="399"/>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39</v>
      </c>
      <c r="E32" s="36"/>
      <c r="F32" s="36"/>
      <c r="G32" s="36"/>
      <c r="H32" s="36"/>
      <c r="I32" s="117"/>
      <c r="J32" s="128">
        <f>ROUND(J87,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41</v>
      </c>
      <c r="G34" s="36"/>
      <c r="H34" s="36"/>
      <c r="I34" s="130" t="s">
        <v>40</v>
      </c>
      <c r="J34" s="129" t="s">
        <v>42</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43</v>
      </c>
      <c r="E35" s="116" t="s">
        <v>44</v>
      </c>
      <c r="F35" s="132">
        <f>ROUND((SUM(BE87:BE90)),  2)</f>
        <v>0</v>
      </c>
      <c r="G35" s="36"/>
      <c r="H35" s="36"/>
      <c r="I35" s="133">
        <v>0.21</v>
      </c>
      <c r="J35" s="132">
        <f>ROUND(((SUM(BE87:BE90))*I35),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45</v>
      </c>
      <c r="F36" s="132">
        <f>ROUND((SUM(BF87:BF90)),  2)</f>
        <v>0</v>
      </c>
      <c r="G36" s="36"/>
      <c r="H36" s="36"/>
      <c r="I36" s="133">
        <v>0.15</v>
      </c>
      <c r="J36" s="132">
        <f>ROUND(((SUM(BF87:BF90))*I36),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46</v>
      </c>
      <c r="F37" s="132">
        <f>ROUND((SUM(BG87:BG90)),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47</v>
      </c>
      <c r="F38" s="132">
        <f>ROUND((SUM(BH87:BH90)),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48</v>
      </c>
      <c r="F39" s="132">
        <f>ROUND((SUM(BI87:BI90)),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49</v>
      </c>
      <c r="E41" s="136"/>
      <c r="F41" s="136"/>
      <c r="G41" s="137" t="s">
        <v>50</v>
      </c>
      <c r="H41" s="138" t="s">
        <v>51</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117</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17</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24" customHeight="1">
      <c r="A50" s="36"/>
      <c r="B50" s="37"/>
      <c r="C50" s="38"/>
      <c r="D50" s="38"/>
      <c r="E50" s="400" t="str">
        <f>E7</f>
        <v>Společenské a kulturní centrum Krnov - řešení vzduchotechniky, hlediště, ozvučení a úpravy interiéru divadla v Krnově</v>
      </c>
      <c r="F50" s="401"/>
      <c r="G50" s="401"/>
      <c r="H50" s="401"/>
      <c r="I50" s="117"/>
      <c r="J50" s="38"/>
      <c r="K50" s="38"/>
      <c r="L50" s="118"/>
      <c r="S50" s="36"/>
      <c r="T50" s="36"/>
      <c r="U50" s="36"/>
      <c r="V50" s="36"/>
      <c r="W50" s="36"/>
      <c r="X50" s="36"/>
      <c r="Y50" s="36"/>
      <c r="Z50" s="36"/>
      <c r="AA50" s="36"/>
      <c r="AB50" s="36"/>
      <c r="AC50" s="36"/>
      <c r="AD50" s="36"/>
      <c r="AE50" s="36"/>
    </row>
    <row r="51" spans="1:47" s="1" customFormat="1" ht="12" customHeight="1">
      <c r="B51" s="23"/>
      <c r="C51" s="31" t="s">
        <v>113</v>
      </c>
      <c r="D51" s="24"/>
      <c r="E51" s="24"/>
      <c r="F51" s="24"/>
      <c r="G51" s="24"/>
      <c r="H51" s="24"/>
      <c r="I51" s="110"/>
      <c r="J51" s="24"/>
      <c r="K51" s="24"/>
      <c r="L51" s="22"/>
    </row>
    <row r="52" spans="1:47" s="2" customFormat="1" ht="24" customHeight="1">
      <c r="A52" s="36"/>
      <c r="B52" s="37"/>
      <c r="C52" s="38"/>
      <c r="D52" s="38"/>
      <c r="E52" s="400" t="s">
        <v>114</v>
      </c>
      <c r="F52" s="402"/>
      <c r="G52" s="402"/>
      <c r="H52" s="402"/>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115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54" t="str">
        <f>E11</f>
        <v>D.1.4.4 - Soupis prací - ELEKTROINSTALACE</v>
      </c>
      <c r="F54" s="402"/>
      <c r="G54" s="402"/>
      <c r="H54" s="402"/>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 xml:space="preserve"> </v>
      </c>
      <c r="G56" s="38"/>
      <c r="H56" s="38"/>
      <c r="I56" s="119" t="s">
        <v>24</v>
      </c>
      <c r="J56" s="61" t="str">
        <f>IF(J14="","",J14)</f>
        <v>20. 1. 2020</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26</v>
      </c>
      <c r="D58" s="38"/>
      <c r="E58" s="38"/>
      <c r="F58" s="29" t="str">
        <f>E17</f>
        <v>Město Krnov</v>
      </c>
      <c r="G58" s="38"/>
      <c r="H58" s="38"/>
      <c r="I58" s="119" t="s">
        <v>32</v>
      </c>
      <c r="J58" s="34" t="str">
        <f>E23</f>
        <v>Ateliér Simona Group</v>
      </c>
      <c r="K58" s="38"/>
      <c r="L58" s="118"/>
      <c r="S58" s="36"/>
      <c r="T58" s="36"/>
      <c r="U58" s="36"/>
      <c r="V58" s="36"/>
      <c r="W58" s="36"/>
      <c r="X58" s="36"/>
      <c r="Y58" s="36"/>
      <c r="Z58" s="36"/>
      <c r="AA58" s="36"/>
      <c r="AB58" s="36"/>
      <c r="AC58" s="36"/>
      <c r="AD58" s="36"/>
      <c r="AE58" s="36"/>
    </row>
    <row r="59" spans="1:47" s="2" customFormat="1" ht="15.6" customHeight="1">
      <c r="A59" s="36"/>
      <c r="B59" s="37"/>
      <c r="C59" s="31" t="s">
        <v>30</v>
      </c>
      <c r="D59" s="38"/>
      <c r="E59" s="38"/>
      <c r="F59" s="29" t="str">
        <f>IF(E20="","",E20)</f>
        <v>Vyplň údaj</v>
      </c>
      <c r="G59" s="38"/>
      <c r="H59" s="38"/>
      <c r="I59" s="119" t="s">
        <v>35</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118</v>
      </c>
      <c r="D61" s="149"/>
      <c r="E61" s="149"/>
      <c r="F61" s="149"/>
      <c r="G61" s="149"/>
      <c r="H61" s="149"/>
      <c r="I61" s="150"/>
      <c r="J61" s="151" t="s">
        <v>119</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71</v>
      </c>
      <c r="D63" s="38"/>
      <c r="E63" s="38"/>
      <c r="F63" s="38"/>
      <c r="G63" s="38"/>
      <c r="H63" s="38"/>
      <c r="I63" s="117"/>
      <c r="J63" s="79">
        <f>J87</f>
        <v>0</v>
      </c>
      <c r="K63" s="38"/>
      <c r="L63" s="118"/>
      <c r="S63" s="36"/>
      <c r="T63" s="36"/>
      <c r="U63" s="36"/>
      <c r="V63" s="36"/>
      <c r="W63" s="36"/>
      <c r="X63" s="36"/>
      <c r="Y63" s="36"/>
      <c r="Z63" s="36"/>
      <c r="AA63" s="36"/>
      <c r="AB63" s="36"/>
      <c r="AC63" s="36"/>
      <c r="AD63" s="36"/>
      <c r="AE63" s="36"/>
      <c r="AU63" s="19" t="s">
        <v>120</v>
      </c>
    </row>
    <row r="64" spans="1:47" s="9" customFormat="1" ht="24.95" customHeight="1">
      <c r="B64" s="153"/>
      <c r="C64" s="154"/>
      <c r="D64" s="155" t="s">
        <v>128</v>
      </c>
      <c r="E64" s="156"/>
      <c r="F64" s="156"/>
      <c r="G64" s="156"/>
      <c r="H64" s="156"/>
      <c r="I64" s="157"/>
      <c r="J64" s="158">
        <f>J88</f>
        <v>0</v>
      </c>
      <c r="K64" s="154"/>
      <c r="L64" s="159"/>
    </row>
    <row r="65" spans="1:31" s="10" customFormat="1" ht="19.899999999999999" customHeight="1">
      <c r="B65" s="160"/>
      <c r="C65" s="99"/>
      <c r="D65" s="161" t="s">
        <v>2043</v>
      </c>
      <c r="E65" s="162"/>
      <c r="F65" s="162"/>
      <c r="G65" s="162"/>
      <c r="H65" s="162"/>
      <c r="I65" s="163"/>
      <c r="J65" s="164">
        <f>J89</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5" t="s">
        <v>148</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1" t="s">
        <v>17</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24" customHeight="1">
      <c r="A75" s="36"/>
      <c r="B75" s="37"/>
      <c r="C75" s="38"/>
      <c r="D75" s="38"/>
      <c r="E75" s="400" t="str">
        <f>E7</f>
        <v>Společenské a kulturní centrum Krnov - řešení vzduchotechniky, hlediště, ozvučení a úpravy interiéru divadla v Krnově</v>
      </c>
      <c r="F75" s="401"/>
      <c r="G75" s="401"/>
      <c r="H75" s="401"/>
      <c r="I75" s="117"/>
      <c r="J75" s="38"/>
      <c r="K75" s="38"/>
      <c r="L75" s="118"/>
      <c r="S75" s="36"/>
      <c r="T75" s="36"/>
      <c r="U75" s="36"/>
      <c r="V75" s="36"/>
      <c r="W75" s="36"/>
      <c r="X75" s="36"/>
      <c r="Y75" s="36"/>
      <c r="Z75" s="36"/>
      <c r="AA75" s="36"/>
      <c r="AB75" s="36"/>
      <c r="AC75" s="36"/>
      <c r="AD75" s="36"/>
      <c r="AE75" s="36"/>
    </row>
    <row r="76" spans="1:31" s="1" customFormat="1" ht="12" customHeight="1">
      <c r="B76" s="23"/>
      <c r="C76" s="31" t="s">
        <v>113</v>
      </c>
      <c r="D76" s="24"/>
      <c r="E76" s="24"/>
      <c r="F76" s="24"/>
      <c r="G76" s="24"/>
      <c r="H76" s="24"/>
      <c r="I76" s="110"/>
      <c r="J76" s="24"/>
      <c r="K76" s="24"/>
      <c r="L76" s="22"/>
    </row>
    <row r="77" spans="1:31" s="2" customFormat="1" ht="24" customHeight="1">
      <c r="A77" s="36"/>
      <c r="B77" s="37"/>
      <c r="C77" s="38"/>
      <c r="D77" s="38"/>
      <c r="E77" s="400" t="s">
        <v>114</v>
      </c>
      <c r="F77" s="402"/>
      <c r="G77" s="402"/>
      <c r="H77" s="402"/>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115</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4.45" customHeight="1">
      <c r="A79" s="36"/>
      <c r="B79" s="37"/>
      <c r="C79" s="38"/>
      <c r="D79" s="38"/>
      <c r="E79" s="354" t="str">
        <f>E11</f>
        <v>D.1.4.4 - Soupis prací - ELEKTROINSTALACE</v>
      </c>
      <c r="F79" s="402"/>
      <c r="G79" s="402"/>
      <c r="H79" s="402"/>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22</v>
      </c>
      <c r="D81" s="38"/>
      <c r="E81" s="38"/>
      <c r="F81" s="29" t="str">
        <f>F14</f>
        <v xml:space="preserve"> </v>
      </c>
      <c r="G81" s="38"/>
      <c r="H81" s="38"/>
      <c r="I81" s="119" t="s">
        <v>24</v>
      </c>
      <c r="J81" s="61" t="str">
        <f>IF(J14="","",J14)</f>
        <v>20. 1. 2020</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26.45" customHeight="1">
      <c r="A83" s="36"/>
      <c r="B83" s="37"/>
      <c r="C83" s="31" t="s">
        <v>26</v>
      </c>
      <c r="D83" s="38"/>
      <c r="E83" s="38"/>
      <c r="F83" s="29" t="str">
        <f>E17</f>
        <v>Město Krnov</v>
      </c>
      <c r="G83" s="38"/>
      <c r="H83" s="38"/>
      <c r="I83" s="119" t="s">
        <v>32</v>
      </c>
      <c r="J83" s="34" t="str">
        <f>E23</f>
        <v>Ateliér Simona Group</v>
      </c>
      <c r="K83" s="38"/>
      <c r="L83" s="118"/>
      <c r="S83" s="36"/>
      <c r="T83" s="36"/>
      <c r="U83" s="36"/>
      <c r="V83" s="36"/>
      <c r="W83" s="36"/>
      <c r="X83" s="36"/>
      <c r="Y83" s="36"/>
      <c r="Z83" s="36"/>
      <c r="AA83" s="36"/>
      <c r="AB83" s="36"/>
      <c r="AC83" s="36"/>
      <c r="AD83" s="36"/>
      <c r="AE83" s="36"/>
    </row>
    <row r="84" spans="1:65" s="2" customFormat="1" ht="15.6" customHeight="1">
      <c r="A84" s="36"/>
      <c r="B84" s="37"/>
      <c r="C84" s="31" t="s">
        <v>30</v>
      </c>
      <c r="D84" s="38"/>
      <c r="E84" s="38"/>
      <c r="F84" s="29" t="str">
        <f>IF(E20="","",E20)</f>
        <v>Vyplň údaj</v>
      </c>
      <c r="G84" s="38"/>
      <c r="H84" s="38"/>
      <c r="I84" s="119" t="s">
        <v>35</v>
      </c>
      <c r="J84" s="34" t="str">
        <f>E26</f>
        <v>Kolková</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149</v>
      </c>
      <c r="D86" s="169" t="s">
        <v>58</v>
      </c>
      <c r="E86" s="169" t="s">
        <v>54</v>
      </c>
      <c r="F86" s="169" t="s">
        <v>55</v>
      </c>
      <c r="G86" s="169" t="s">
        <v>150</v>
      </c>
      <c r="H86" s="169" t="s">
        <v>151</v>
      </c>
      <c r="I86" s="170" t="s">
        <v>152</v>
      </c>
      <c r="J86" s="169" t="s">
        <v>119</v>
      </c>
      <c r="K86" s="171" t="s">
        <v>153</v>
      </c>
      <c r="L86" s="172"/>
      <c r="M86" s="70" t="s">
        <v>20</v>
      </c>
      <c r="N86" s="71" t="s">
        <v>43</v>
      </c>
      <c r="O86" s="71" t="s">
        <v>154</v>
      </c>
      <c r="P86" s="71" t="s">
        <v>155</v>
      </c>
      <c r="Q86" s="71" t="s">
        <v>156</v>
      </c>
      <c r="R86" s="71" t="s">
        <v>157</v>
      </c>
      <c r="S86" s="71" t="s">
        <v>158</v>
      </c>
      <c r="T86" s="72" t="s">
        <v>159</v>
      </c>
      <c r="U86" s="166"/>
      <c r="V86" s="166"/>
      <c r="W86" s="166"/>
      <c r="X86" s="166"/>
      <c r="Y86" s="166"/>
      <c r="Z86" s="166"/>
      <c r="AA86" s="166"/>
      <c r="AB86" s="166"/>
      <c r="AC86" s="166"/>
      <c r="AD86" s="166"/>
      <c r="AE86" s="166"/>
    </row>
    <row r="87" spans="1:65" s="2" customFormat="1" ht="22.9" customHeight="1">
      <c r="A87" s="36"/>
      <c r="B87" s="37"/>
      <c r="C87" s="77" t="s">
        <v>160</v>
      </c>
      <c r="D87" s="38"/>
      <c r="E87" s="38"/>
      <c r="F87" s="38"/>
      <c r="G87" s="38"/>
      <c r="H87" s="38"/>
      <c r="I87" s="117"/>
      <c r="J87" s="173">
        <f>BK87</f>
        <v>0</v>
      </c>
      <c r="K87" s="38"/>
      <c r="L87" s="41"/>
      <c r="M87" s="73"/>
      <c r="N87" s="174"/>
      <c r="O87" s="74"/>
      <c r="P87" s="175">
        <f>P88</f>
        <v>0</v>
      </c>
      <c r="Q87" s="74"/>
      <c r="R87" s="175">
        <f>R88</f>
        <v>0</v>
      </c>
      <c r="S87" s="74"/>
      <c r="T87" s="176">
        <f>T88</f>
        <v>0</v>
      </c>
      <c r="U87" s="36"/>
      <c r="V87" s="36"/>
      <c r="W87" s="36"/>
      <c r="X87" s="36"/>
      <c r="Y87" s="36"/>
      <c r="Z87" s="36"/>
      <c r="AA87" s="36"/>
      <c r="AB87" s="36"/>
      <c r="AC87" s="36"/>
      <c r="AD87" s="36"/>
      <c r="AE87" s="36"/>
      <c r="AT87" s="19" t="s">
        <v>72</v>
      </c>
      <c r="AU87" s="19" t="s">
        <v>120</v>
      </c>
      <c r="BK87" s="177">
        <f>BK88</f>
        <v>0</v>
      </c>
    </row>
    <row r="88" spans="1:65" s="12" customFormat="1" ht="25.9" customHeight="1">
      <c r="B88" s="178"/>
      <c r="C88" s="179"/>
      <c r="D88" s="180" t="s">
        <v>72</v>
      </c>
      <c r="E88" s="181" t="s">
        <v>851</v>
      </c>
      <c r="F88" s="181" t="s">
        <v>852</v>
      </c>
      <c r="G88" s="179"/>
      <c r="H88" s="179"/>
      <c r="I88" s="182"/>
      <c r="J88" s="183">
        <f>BK88</f>
        <v>0</v>
      </c>
      <c r="K88" s="179"/>
      <c r="L88" s="184"/>
      <c r="M88" s="185"/>
      <c r="N88" s="186"/>
      <c r="O88" s="186"/>
      <c r="P88" s="187">
        <f>P89</f>
        <v>0</v>
      </c>
      <c r="Q88" s="186"/>
      <c r="R88" s="187">
        <f>R89</f>
        <v>0</v>
      </c>
      <c r="S88" s="186"/>
      <c r="T88" s="188">
        <f>T89</f>
        <v>0</v>
      </c>
      <c r="AR88" s="189" t="s">
        <v>82</v>
      </c>
      <c r="AT88" s="190" t="s">
        <v>72</v>
      </c>
      <c r="AU88" s="190" t="s">
        <v>73</v>
      </c>
      <c r="AY88" s="189" t="s">
        <v>163</v>
      </c>
      <c r="BK88" s="191">
        <f>BK89</f>
        <v>0</v>
      </c>
    </row>
    <row r="89" spans="1:65" s="12" customFormat="1" ht="22.9" customHeight="1">
      <c r="B89" s="178"/>
      <c r="C89" s="179"/>
      <c r="D89" s="180" t="s">
        <v>72</v>
      </c>
      <c r="E89" s="192" t="s">
        <v>980</v>
      </c>
      <c r="F89" s="192" t="s">
        <v>2044</v>
      </c>
      <c r="G89" s="179"/>
      <c r="H89" s="179"/>
      <c r="I89" s="182"/>
      <c r="J89" s="193">
        <f>BK89</f>
        <v>0</v>
      </c>
      <c r="K89" s="179"/>
      <c r="L89" s="184"/>
      <c r="M89" s="185"/>
      <c r="N89" s="186"/>
      <c r="O89" s="186"/>
      <c r="P89" s="187">
        <f>P90</f>
        <v>0</v>
      </c>
      <c r="Q89" s="186"/>
      <c r="R89" s="187">
        <f>R90</f>
        <v>0</v>
      </c>
      <c r="S89" s="186"/>
      <c r="T89" s="188">
        <f>T90</f>
        <v>0</v>
      </c>
      <c r="AR89" s="189" t="s">
        <v>82</v>
      </c>
      <c r="AT89" s="190" t="s">
        <v>72</v>
      </c>
      <c r="AU89" s="190" t="s">
        <v>80</v>
      </c>
      <c r="AY89" s="189" t="s">
        <v>163</v>
      </c>
      <c r="BK89" s="191">
        <f>BK90</f>
        <v>0</v>
      </c>
    </row>
    <row r="90" spans="1:65" s="2" customFormat="1" ht="14.45" customHeight="1">
      <c r="A90" s="36"/>
      <c r="B90" s="37"/>
      <c r="C90" s="194" t="s">
        <v>80</v>
      </c>
      <c r="D90" s="194" t="s">
        <v>166</v>
      </c>
      <c r="E90" s="195" t="s">
        <v>980</v>
      </c>
      <c r="F90" s="196" t="s">
        <v>2045</v>
      </c>
      <c r="G90" s="197" t="s">
        <v>2025</v>
      </c>
      <c r="H90" s="198">
        <v>1</v>
      </c>
      <c r="I90" s="199"/>
      <c r="J90" s="200">
        <f>ROUND(I90*H90,2)</f>
        <v>0</v>
      </c>
      <c r="K90" s="196" t="s">
        <v>20</v>
      </c>
      <c r="L90" s="41"/>
      <c r="M90" s="269" t="s">
        <v>20</v>
      </c>
      <c r="N90" s="270" t="s">
        <v>44</v>
      </c>
      <c r="O90" s="266"/>
      <c r="P90" s="267">
        <f>O90*H90</f>
        <v>0</v>
      </c>
      <c r="Q90" s="267">
        <v>0</v>
      </c>
      <c r="R90" s="267">
        <f>Q90*H90</f>
        <v>0</v>
      </c>
      <c r="S90" s="267">
        <v>0</v>
      </c>
      <c r="T90" s="268">
        <f>S90*H90</f>
        <v>0</v>
      </c>
      <c r="U90" s="36"/>
      <c r="V90" s="36"/>
      <c r="W90" s="36"/>
      <c r="X90" s="36"/>
      <c r="Y90" s="36"/>
      <c r="Z90" s="36"/>
      <c r="AA90" s="36"/>
      <c r="AB90" s="36"/>
      <c r="AC90" s="36"/>
      <c r="AD90" s="36"/>
      <c r="AE90" s="36"/>
      <c r="AR90" s="205" t="s">
        <v>275</v>
      </c>
      <c r="AT90" s="205" t="s">
        <v>166</v>
      </c>
      <c r="AU90" s="205" t="s">
        <v>82</v>
      </c>
      <c r="AY90" s="19" t="s">
        <v>163</v>
      </c>
      <c r="BE90" s="206">
        <f>IF(N90="základní",J90,0)</f>
        <v>0</v>
      </c>
      <c r="BF90" s="206">
        <f>IF(N90="snížená",J90,0)</f>
        <v>0</v>
      </c>
      <c r="BG90" s="206">
        <f>IF(N90="zákl. přenesená",J90,0)</f>
        <v>0</v>
      </c>
      <c r="BH90" s="206">
        <f>IF(N90="sníž. přenesená",J90,0)</f>
        <v>0</v>
      </c>
      <c r="BI90" s="206">
        <f>IF(N90="nulová",J90,0)</f>
        <v>0</v>
      </c>
      <c r="BJ90" s="19" t="s">
        <v>80</v>
      </c>
      <c r="BK90" s="206">
        <f>ROUND(I90*H90,2)</f>
        <v>0</v>
      </c>
      <c r="BL90" s="19" t="s">
        <v>275</v>
      </c>
      <c r="BM90" s="205" t="s">
        <v>2046</v>
      </c>
    </row>
    <row r="91" spans="1:65" s="2" customFormat="1" ht="6.95" customHeight="1">
      <c r="A91" s="36"/>
      <c r="B91" s="49"/>
      <c r="C91" s="50"/>
      <c r="D91" s="50"/>
      <c r="E91" s="50"/>
      <c r="F91" s="50"/>
      <c r="G91" s="50"/>
      <c r="H91" s="50"/>
      <c r="I91" s="144"/>
      <c r="J91" s="50"/>
      <c r="K91" s="50"/>
      <c r="L91" s="41"/>
      <c r="M91" s="36"/>
      <c r="O91" s="36"/>
      <c r="P91" s="36"/>
      <c r="Q91" s="36"/>
      <c r="R91" s="36"/>
      <c r="S91" s="36"/>
      <c r="T91" s="36"/>
      <c r="U91" s="36"/>
      <c r="V91" s="36"/>
      <c r="W91" s="36"/>
      <c r="X91" s="36"/>
      <c r="Y91" s="36"/>
      <c r="Z91" s="36"/>
      <c r="AA91" s="36"/>
      <c r="AB91" s="36"/>
      <c r="AC91" s="36"/>
      <c r="AD91" s="36"/>
      <c r="AE91" s="36"/>
    </row>
  </sheetData>
  <sheetProtection algorithmName="SHA-512" hashValue="6y73Rf+ucv10m0BfEMs91QpXKZXGeUh/vPtxZjMgvmU565tkgiY5DtxZFUg00y6dp3mzqCB9RHRztm7itzezjw==" saltValue="vlnS274QnmQF8RTbj/unfUbdei9b70GTSbYyV3CvJYPSk7Rd2pTMwXHKfduccF3JDTiXo/hU747BLl8B0j/j4Q==" spinCount="100000" sheet="1" objects="1" scenarios="1" formatColumns="0" formatRows="0" autoFilter="0"/>
  <autoFilter ref="C86:K90" xr:uid="{00000000-0009-0000-0000-000005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91"/>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86.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76"/>
      <c r="M2" s="376"/>
      <c r="N2" s="376"/>
      <c r="O2" s="376"/>
      <c r="P2" s="376"/>
      <c r="Q2" s="376"/>
      <c r="R2" s="376"/>
      <c r="S2" s="376"/>
      <c r="T2" s="376"/>
      <c r="U2" s="376"/>
      <c r="V2" s="376"/>
      <c r="AT2" s="19" t="s">
        <v>102</v>
      </c>
    </row>
    <row r="3" spans="1:46" s="1" customFormat="1" ht="6.95" customHeight="1">
      <c r="B3" s="111"/>
      <c r="C3" s="112"/>
      <c r="D3" s="112"/>
      <c r="E3" s="112"/>
      <c r="F3" s="112"/>
      <c r="G3" s="112"/>
      <c r="H3" s="112"/>
      <c r="I3" s="113"/>
      <c r="J3" s="112"/>
      <c r="K3" s="112"/>
      <c r="L3" s="22"/>
      <c r="AT3" s="19" t="s">
        <v>82</v>
      </c>
    </row>
    <row r="4" spans="1:46" s="1" customFormat="1" ht="24.95" customHeight="1">
      <c r="B4" s="22"/>
      <c r="D4" s="114" t="s">
        <v>112</v>
      </c>
      <c r="I4" s="110"/>
      <c r="L4" s="22"/>
      <c r="M4" s="115" t="s">
        <v>10</v>
      </c>
      <c r="AT4" s="19" t="s">
        <v>4</v>
      </c>
    </row>
    <row r="5" spans="1:46" s="1" customFormat="1" ht="6.95" customHeight="1">
      <c r="B5" s="22"/>
      <c r="I5" s="110"/>
      <c r="L5" s="22"/>
    </row>
    <row r="6" spans="1:46" s="1" customFormat="1" ht="12" customHeight="1">
      <c r="B6" s="22"/>
      <c r="D6" s="116" t="s">
        <v>17</v>
      </c>
      <c r="I6" s="110"/>
      <c r="L6" s="22"/>
    </row>
    <row r="7" spans="1:46" s="1" customFormat="1" ht="24" customHeight="1">
      <c r="B7" s="22"/>
      <c r="E7" s="393" t="str">
        <f>'Rekapitulace stavby'!K6</f>
        <v>Společenské a kulturní centrum Krnov - řešení vzduchotechniky, hlediště, ozvučení a úpravy interiéru divadla v Krnově</v>
      </c>
      <c r="F7" s="394"/>
      <c r="G7" s="394"/>
      <c r="H7" s="394"/>
      <c r="I7" s="110"/>
      <c r="L7" s="22"/>
    </row>
    <row r="8" spans="1:46" s="1" customFormat="1" ht="12" customHeight="1">
      <c r="B8" s="22"/>
      <c r="D8" s="116" t="s">
        <v>113</v>
      </c>
      <c r="I8" s="110"/>
      <c r="L8" s="22"/>
    </row>
    <row r="9" spans="1:46" s="2" customFormat="1" ht="24" customHeight="1">
      <c r="A9" s="36"/>
      <c r="B9" s="41"/>
      <c r="C9" s="36"/>
      <c r="D9" s="36"/>
      <c r="E9" s="393" t="s">
        <v>114</v>
      </c>
      <c r="F9" s="395"/>
      <c r="G9" s="395"/>
      <c r="H9" s="395"/>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115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396" t="s">
        <v>2047</v>
      </c>
      <c r="F11" s="395"/>
      <c r="G11" s="395"/>
      <c r="H11" s="395"/>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19</v>
      </c>
      <c r="E13" s="36"/>
      <c r="F13" s="105" t="s">
        <v>20</v>
      </c>
      <c r="G13" s="36"/>
      <c r="H13" s="36"/>
      <c r="I13" s="119" t="s">
        <v>21</v>
      </c>
      <c r="J13" s="105" t="s">
        <v>20</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22</v>
      </c>
      <c r="E14" s="36"/>
      <c r="F14" s="105" t="s">
        <v>23</v>
      </c>
      <c r="G14" s="36"/>
      <c r="H14" s="36"/>
      <c r="I14" s="119" t="s">
        <v>24</v>
      </c>
      <c r="J14" s="120" t="str">
        <f>'Rekapitulace stavby'!AN8</f>
        <v>20. 1. 2020</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26</v>
      </c>
      <c r="E16" s="36"/>
      <c r="F16" s="36"/>
      <c r="G16" s="36"/>
      <c r="H16" s="36"/>
      <c r="I16" s="119" t="s">
        <v>27</v>
      </c>
      <c r="J16" s="105" t="s">
        <v>20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20</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27</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97" t="str">
        <f>'Rekapitulace stavby'!E14</f>
        <v>Vyplň údaj</v>
      </c>
      <c r="F20" s="398"/>
      <c r="G20" s="398"/>
      <c r="H20" s="398"/>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27</v>
      </c>
      <c r="J22" s="105" t="s">
        <v>20</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33</v>
      </c>
      <c r="F23" s="36"/>
      <c r="G23" s="36"/>
      <c r="H23" s="36"/>
      <c r="I23" s="119" t="s">
        <v>29</v>
      </c>
      <c r="J23" s="105" t="s">
        <v>20</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27</v>
      </c>
      <c r="J25" s="105" t="s">
        <v>20</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36</v>
      </c>
      <c r="F26" s="36"/>
      <c r="G26" s="36"/>
      <c r="H26" s="36"/>
      <c r="I26" s="119" t="s">
        <v>29</v>
      </c>
      <c r="J26" s="105" t="s">
        <v>20</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37</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399" t="s">
        <v>20</v>
      </c>
      <c r="F29" s="399"/>
      <c r="G29" s="399"/>
      <c r="H29" s="399"/>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39</v>
      </c>
      <c r="E32" s="36"/>
      <c r="F32" s="36"/>
      <c r="G32" s="36"/>
      <c r="H32" s="36"/>
      <c r="I32" s="117"/>
      <c r="J32" s="128">
        <f>ROUND(J87,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41</v>
      </c>
      <c r="G34" s="36"/>
      <c r="H34" s="36"/>
      <c r="I34" s="130" t="s">
        <v>40</v>
      </c>
      <c r="J34" s="129" t="s">
        <v>42</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43</v>
      </c>
      <c r="E35" s="116" t="s">
        <v>44</v>
      </c>
      <c r="F35" s="132">
        <f>ROUND((SUM(BE87:BE90)),  2)</f>
        <v>0</v>
      </c>
      <c r="G35" s="36"/>
      <c r="H35" s="36"/>
      <c r="I35" s="133">
        <v>0.21</v>
      </c>
      <c r="J35" s="132">
        <f>ROUND(((SUM(BE87:BE90))*I35),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45</v>
      </c>
      <c r="F36" s="132">
        <f>ROUND((SUM(BF87:BF90)),  2)</f>
        <v>0</v>
      </c>
      <c r="G36" s="36"/>
      <c r="H36" s="36"/>
      <c r="I36" s="133">
        <v>0.15</v>
      </c>
      <c r="J36" s="132">
        <f>ROUND(((SUM(BF87:BF90))*I36),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46</v>
      </c>
      <c r="F37" s="132">
        <f>ROUND((SUM(BG87:BG90)),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47</v>
      </c>
      <c r="F38" s="132">
        <f>ROUND((SUM(BH87:BH90)),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48</v>
      </c>
      <c r="F39" s="132">
        <f>ROUND((SUM(BI87:BI90)),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49</v>
      </c>
      <c r="E41" s="136"/>
      <c r="F41" s="136"/>
      <c r="G41" s="137" t="s">
        <v>50</v>
      </c>
      <c r="H41" s="138" t="s">
        <v>51</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117</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17</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24" customHeight="1">
      <c r="A50" s="36"/>
      <c r="B50" s="37"/>
      <c r="C50" s="38"/>
      <c r="D50" s="38"/>
      <c r="E50" s="400" t="str">
        <f>E7</f>
        <v>Společenské a kulturní centrum Krnov - řešení vzduchotechniky, hlediště, ozvučení a úpravy interiéru divadla v Krnově</v>
      </c>
      <c r="F50" s="401"/>
      <c r="G50" s="401"/>
      <c r="H50" s="401"/>
      <c r="I50" s="117"/>
      <c r="J50" s="38"/>
      <c r="K50" s="38"/>
      <c r="L50" s="118"/>
      <c r="S50" s="36"/>
      <c r="T50" s="36"/>
      <c r="U50" s="36"/>
      <c r="V50" s="36"/>
      <c r="W50" s="36"/>
      <c r="X50" s="36"/>
      <c r="Y50" s="36"/>
      <c r="Z50" s="36"/>
      <c r="AA50" s="36"/>
      <c r="AB50" s="36"/>
      <c r="AC50" s="36"/>
      <c r="AD50" s="36"/>
      <c r="AE50" s="36"/>
    </row>
    <row r="51" spans="1:47" s="1" customFormat="1" ht="12" customHeight="1">
      <c r="B51" s="23"/>
      <c r="C51" s="31" t="s">
        <v>113</v>
      </c>
      <c r="D51" s="24"/>
      <c r="E51" s="24"/>
      <c r="F51" s="24"/>
      <c r="G51" s="24"/>
      <c r="H51" s="24"/>
      <c r="I51" s="110"/>
      <c r="J51" s="24"/>
      <c r="K51" s="24"/>
      <c r="L51" s="22"/>
    </row>
    <row r="52" spans="1:47" s="2" customFormat="1" ht="24" customHeight="1">
      <c r="A52" s="36"/>
      <c r="B52" s="37"/>
      <c r="C52" s="38"/>
      <c r="D52" s="38"/>
      <c r="E52" s="400" t="s">
        <v>114</v>
      </c>
      <c r="F52" s="402"/>
      <c r="G52" s="402"/>
      <c r="H52" s="402"/>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115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54" t="str">
        <f>E11</f>
        <v>D.1.4.5 - Soupis prací - ZDRAVOTECHNIKA</v>
      </c>
      <c r="F54" s="402"/>
      <c r="G54" s="402"/>
      <c r="H54" s="402"/>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 xml:space="preserve"> </v>
      </c>
      <c r="G56" s="38"/>
      <c r="H56" s="38"/>
      <c r="I56" s="119" t="s">
        <v>24</v>
      </c>
      <c r="J56" s="61" t="str">
        <f>IF(J14="","",J14)</f>
        <v>20. 1. 2020</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26</v>
      </c>
      <c r="D58" s="38"/>
      <c r="E58" s="38"/>
      <c r="F58" s="29" t="str">
        <f>E17</f>
        <v>Město Krnov</v>
      </c>
      <c r="G58" s="38"/>
      <c r="H58" s="38"/>
      <c r="I58" s="119" t="s">
        <v>32</v>
      </c>
      <c r="J58" s="34" t="str">
        <f>E23</f>
        <v>Ateliér Simona Group</v>
      </c>
      <c r="K58" s="38"/>
      <c r="L58" s="118"/>
      <c r="S58" s="36"/>
      <c r="T58" s="36"/>
      <c r="U58" s="36"/>
      <c r="V58" s="36"/>
      <c r="W58" s="36"/>
      <c r="X58" s="36"/>
      <c r="Y58" s="36"/>
      <c r="Z58" s="36"/>
      <c r="AA58" s="36"/>
      <c r="AB58" s="36"/>
      <c r="AC58" s="36"/>
      <c r="AD58" s="36"/>
      <c r="AE58" s="36"/>
    </row>
    <row r="59" spans="1:47" s="2" customFormat="1" ht="15.6" customHeight="1">
      <c r="A59" s="36"/>
      <c r="B59" s="37"/>
      <c r="C59" s="31" t="s">
        <v>30</v>
      </c>
      <c r="D59" s="38"/>
      <c r="E59" s="38"/>
      <c r="F59" s="29" t="str">
        <f>IF(E20="","",E20)</f>
        <v>Vyplň údaj</v>
      </c>
      <c r="G59" s="38"/>
      <c r="H59" s="38"/>
      <c r="I59" s="119" t="s">
        <v>35</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118</v>
      </c>
      <c r="D61" s="149"/>
      <c r="E61" s="149"/>
      <c r="F61" s="149"/>
      <c r="G61" s="149"/>
      <c r="H61" s="149"/>
      <c r="I61" s="150"/>
      <c r="J61" s="151" t="s">
        <v>119</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71</v>
      </c>
      <c r="D63" s="38"/>
      <c r="E63" s="38"/>
      <c r="F63" s="38"/>
      <c r="G63" s="38"/>
      <c r="H63" s="38"/>
      <c r="I63" s="117"/>
      <c r="J63" s="79">
        <f>J87</f>
        <v>0</v>
      </c>
      <c r="K63" s="38"/>
      <c r="L63" s="118"/>
      <c r="S63" s="36"/>
      <c r="T63" s="36"/>
      <c r="U63" s="36"/>
      <c r="V63" s="36"/>
      <c r="W63" s="36"/>
      <c r="X63" s="36"/>
      <c r="Y63" s="36"/>
      <c r="Z63" s="36"/>
      <c r="AA63" s="36"/>
      <c r="AB63" s="36"/>
      <c r="AC63" s="36"/>
      <c r="AD63" s="36"/>
      <c r="AE63" s="36"/>
      <c r="AU63" s="19" t="s">
        <v>120</v>
      </c>
    </row>
    <row r="64" spans="1:47" s="9" customFormat="1" ht="24.95" customHeight="1">
      <c r="B64" s="153"/>
      <c r="C64" s="154"/>
      <c r="D64" s="155" t="s">
        <v>2048</v>
      </c>
      <c r="E64" s="156"/>
      <c r="F64" s="156"/>
      <c r="G64" s="156"/>
      <c r="H64" s="156"/>
      <c r="I64" s="157"/>
      <c r="J64" s="158">
        <f>J88</f>
        <v>0</v>
      </c>
      <c r="K64" s="154"/>
      <c r="L64" s="159"/>
    </row>
    <row r="65" spans="1:31" s="10" customFormat="1" ht="19.899999999999999" customHeight="1">
      <c r="B65" s="160"/>
      <c r="C65" s="99"/>
      <c r="D65" s="161" t="s">
        <v>2049</v>
      </c>
      <c r="E65" s="162"/>
      <c r="F65" s="162"/>
      <c r="G65" s="162"/>
      <c r="H65" s="162"/>
      <c r="I65" s="163"/>
      <c r="J65" s="164">
        <f>J89</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5" t="s">
        <v>148</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1" t="s">
        <v>17</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24" customHeight="1">
      <c r="A75" s="36"/>
      <c r="B75" s="37"/>
      <c r="C75" s="38"/>
      <c r="D75" s="38"/>
      <c r="E75" s="400" t="str">
        <f>E7</f>
        <v>Společenské a kulturní centrum Krnov - řešení vzduchotechniky, hlediště, ozvučení a úpravy interiéru divadla v Krnově</v>
      </c>
      <c r="F75" s="401"/>
      <c r="G75" s="401"/>
      <c r="H75" s="401"/>
      <c r="I75" s="117"/>
      <c r="J75" s="38"/>
      <c r="K75" s="38"/>
      <c r="L75" s="118"/>
      <c r="S75" s="36"/>
      <c r="T75" s="36"/>
      <c r="U75" s="36"/>
      <c r="V75" s="36"/>
      <c r="W75" s="36"/>
      <c r="X75" s="36"/>
      <c r="Y75" s="36"/>
      <c r="Z75" s="36"/>
      <c r="AA75" s="36"/>
      <c r="AB75" s="36"/>
      <c r="AC75" s="36"/>
      <c r="AD75" s="36"/>
      <c r="AE75" s="36"/>
    </row>
    <row r="76" spans="1:31" s="1" customFormat="1" ht="12" customHeight="1">
      <c r="B76" s="23"/>
      <c r="C76" s="31" t="s">
        <v>113</v>
      </c>
      <c r="D76" s="24"/>
      <c r="E76" s="24"/>
      <c r="F76" s="24"/>
      <c r="G76" s="24"/>
      <c r="H76" s="24"/>
      <c r="I76" s="110"/>
      <c r="J76" s="24"/>
      <c r="K76" s="24"/>
      <c r="L76" s="22"/>
    </row>
    <row r="77" spans="1:31" s="2" customFormat="1" ht="24" customHeight="1">
      <c r="A77" s="36"/>
      <c r="B77" s="37"/>
      <c r="C77" s="38"/>
      <c r="D77" s="38"/>
      <c r="E77" s="400" t="s">
        <v>114</v>
      </c>
      <c r="F77" s="402"/>
      <c r="G77" s="402"/>
      <c r="H77" s="402"/>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115</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4.45" customHeight="1">
      <c r="A79" s="36"/>
      <c r="B79" s="37"/>
      <c r="C79" s="38"/>
      <c r="D79" s="38"/>
      <c r="E79" s="354" t="str">
        <f>E11</f>
        <v>D.1.4.5 - Soupis prací - ZDRAVOTECHNIKA</v>
      </c>
      <c r="F79" s="402"/>
      <c r="G79" s="402"/>
      <c r="H79" s="402"/>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22</v>
      </c>
      <c r="D81" s="38"/>
      <c r="E81" s="38"/>
      <c r="F81" s="29" t="str">
        <f>F14</f>
        <v xml:space="preserve"> </v>
      </c>
      <c r="G81" s="38"/>
      <c r="H81" s="38"/>
      <c r="I81" s="119" t="s">
        <v>24</v>
      </c>
      <c r="J81" s="61" t="str">
        <f>IF(J14="","",J14)</f>
        <v>20. 1. 2020</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26.45" customHeight="1">
      <c r="A83" s="36"/>
      <c r="B83" s="37"/>
      <c r="C83" s="31" t="s">
        <v>26</v>
      </c>
      <c r="D83" s="38"/>
      <c r="E83" s="38"/>
      <c r="F83" s="29" t="str">
        <f>E17</f>
        <v>Město Krnov</v>
      </c>
      <c r="G83" s="38"/>
      <c r="H83" s="38"/>
      <c r="I83" s="119" t="s">
        <v>32</v>
      </c>
      <c r="J83" s="34" t="str">
        <f>E23</f>
        <v>Ateliér Simona Group</v>
      </c>
      <c r="K83" s="38"/>
      <c r="L83" s="118"/>
      <c r="S83" s="36"/>
      <c r="T83" s="36"/>
      <c r="U83" s="36"/>
      <c r="V83" s="36"/>
      <c r="W83" s="36"/>
      <c r="X83" s="36"/>
      <c r="Y83" s="36"/>
      <c r="Z83" s="36"/>
      <c r="AA83" s="36"/>
      <c r="AB83" s="36"/>
      <c r="AC83" s="36"/>
      <c r="AD83" s="36"/>
      <c r="AE83" s="36"/>
    </row>
    <row r="84" spans="1:65" s="2" customFormat="1" ht="15.6" customHeight="1">
      <c r="A84" s="36"/>
      <c r="B84" s="37"/>
      <c r="C84" s="31" t="s">
        <v>30</v>
      </c>
      <c r="D84" s="38"/>
      <c r="E84" s="38"/>
      <c r="F84" s="29" t="str">
        <f>IF(E20="","",E20)</f>
        <v>Vyplň údaj</v>
      </c>
      <c r="G84" s="38"/>
      <c r="H84" s="38"/>
      <c r="I84" s="119" t="s">
        <v>35</v>
      </c>
      <c r="J84" s="34" t="str">
        <f>E26</f>
        <v>Kolková</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149</v>
      </c>
      <c r="D86" s="169" t="s">
        <v>58</v>
      </c>
      <c r="E86" s="169" t="s">
        <v>54</v>
      </c>
      <c r="F86" s="169" t="s">
        <v>55</v>
      </c>
      <c r="G86" s="169" t="s">
        <v>150</v>
      </c>
      <c r="H86" s="169" t="s">
        <v>151</v>
      </c>
      <c r="I86" s="170" t="s">
        <v>152</v>
      </c>
      <c r="J86" s="169" t="s">
        <v>119</v>
      </c>
      <c r="K86" s="171" t="s">
        <v>153</v>
      </c>
      <c r="L86" s="172"/>
      <c r="M86" s="70" t="s">
        <v>20</v>
      </c>
      <c r="N86" s="71" t="s">
        <v>43</v>
      </c>
      <c r="O86" s="71" t="s">
        <v>154</v>
      </c>
      <c r="P86" s="71" t="s">
        <v>155</v>
      </c>
      <c r="Q86" s="71" t="s">
        <v>156</v>
      </c>
      <c r="R86" s="71" t="s">
        <v>157</v>
      </c>
      <c r="S86" s="71" t="s">
        <v>158</v>
      </c>
      <c r="T86" s="72" t="s">
        <v>159</v>
      </c>
      <c r="U86" s="166"/>
      <c r="V86" s="166"/>
      <c r="W86" s="166"/>
      <c r="X86" s="166"/>
      <c r="Y86" s="166"/>
      <c r="Z86" s="166"/>
      <c r="AA86" s="166"/>
      <c r="AB86" s="166"/>
      <c r="AC86" s="166"/>
      <c r="AD86" s="166"/>
      <c r="AE86" s="166"/>
    </row>
    <row r="87" spans="1:65" s="2" customFormat="1" ht="22.9" customHeight="1">
      <c r="A87" s="36"/>
      <c r="B87" s="37"/>
      <c r="C87" s="77" t="s">
        <v>160</v>
      </c>
      <c r="D87" s="38"/>
      <c r="E87" s="38"/>
      <c r="F87" s="38"/>
      <c r="G87" s="38"/>
      <c r="H87" s="38"/>
      <c r="I87" s="117"/>
      <c r="J87" s="173">
        <f>BK87</f>
        <v>0</v>
      </c>
      <c r="K87" s="38"/>
      <c r="L87" s="41"/>
      <c r="M87" s="73"/>
      <c r="N87" s="174"/>
      <c r="O87" s="74"/>
      <c r="P87" s="175">
        <f>P88</f>
        <v>0</v>
      </c>
      <c r="Q87" s="74"/>
      <c r="R87" s="175">
        <f>R88</f>
        <v>0</v>
      </c>
      <c r="S87" s="74"/>
      <c r="T87" s="176">
        <f>T88</f>
        <v>0</v>
      </c>
      <c r="U87" s="36"/>
      <c r="V87" s="36"/>
      <c r="W87" s="36"/>
      <c r="X87" s="36"/>
      <c r="Y87" s="36"/>
      <c r="Z87" s="36"/>
      <c r="AA87" s="36"/>
      <c r="AB87" s="36"/>
      <c r="AC87" s="36"/>
      <c r="AD87" s="36"/>
      <c r="AE87" s="36"/>
      <c r="AT87" s="19" t="s">
        <v>72</v>
      </c>
      <c r="AU87" s="19" t="s">
        <v>120</v>
      </c>
      <c r="BK87" s="177">
        <f>BK88</f>
        <v>0</v>
      </c>
    </row>
    <row r="88" spans="1:65" s="12" customFormat="1" ht="25.9" customHeight="1">
      <c r="B88" s="178"/>
      <c r="C88" s="179"/>
      <c r="D88" s="180" t="s">
        <v>72</v>
      </c>
      <c r="E88" s="181" t="s">
        <v>851</v>
      </c>
      <c r="F88" s="181" t="s">
        <v>851</v>
      </c>
      <c r="G88" s="179"/>
      <c r="H88" s="179"/>
      <c r="I88" s="182"/>
      <c r="J88" s="183">
        <f>BK88</f>
        <v>0</v>
      </c>
      <c r="K88" s="179"/>
      <c r="L88" s="184"/>
      <c r="M88" s="185"/>
      <c r="N88" s="186"/>
      <c r="O88" s="186"/>
      <c r="P88" s="187">
        <f>P89</f>
        <v>0</v>
      </c>
      <c r="Q88" s="186"/>
      <c r="R88" s="187">
        <f>R89</f>
        <v>0</v>
      </c>
      <c r="S88" s="186"/>
      <c r="T88" s="188">
        <f>T89</f>
        <v>0</v>
      </c>
      <c r="AR88" s="189" t="s">
        <v>82</v>
      </c>
      <c r="AT88" s="190" t="s">
        <v>72</v>
      </c>
      <c r="AU88" s="190" t="s">
        <v>73</v>
      </c>
      <c r="AY88" s="189" t="s">
        <v>163</v>
      </c>
      <c r="BK88" s="191">
        <f>BK89</f>
        <v>0</v>
      </c>
    </row>
    <row r="89" spans="1:65" s="12" customFormat="1" ht="22.9" customHeight="1">
      <c r="B89" s="178"/>
      <c r="C89" s="179"/>
      <c r="D89" s="180" t="s">
        <v>72</v>
      </c>
      <c r="E89" s="192" t="s">
        <v>2050</v>
      </c>
      <c r="F89" s="192" t="s">
        <v>2051</v>
      </c>
      <c r="G89" s="179"/>
      <c r="H89" s="179"/>
      <c r="I89" s="182"/>
      <c r="J89" s="193">
        <f>BK89</f>
        <v>0</v>
      </c>
      <c r="K89" s="179"/>
      <c r="L89" s="184"/>
      <c r="M89" s="185"/>
      <c r="N89" s="186"/>
      <c r="O89" s="186"/>
      <c r="P89" s="187">
        <f>P90</f>
        <v>0</v>
      </c>
      <c r="Q89" s="186"/>
      <c r="R89" s="187">
        <f>R90</f>
        <v>0</v>
      </c>
      <c r="S89" s="186"/>
      <c r="T89" s="188">
        <f>T90</f>
        <v>0</v>
      </c>
      <c r="AR89" s="189" t="s">
        <v>82</v>
      </c>
      <c r="AT89" s="190" t="s">
        <v>72</v>
      </c>
      <c r="AU89" s="190" t="s">
        <v>80</v>
      </c>
      <c r="AY89" s="189" t="s">
        <v>163</v>
      </c>
      <c r="BK89" s="191">
        <f>BK90</f>
        <v>0</v>
      </c>
    </row>
    <row r="90" spans="1:65" s="2" customFormat="1" ht="14.45" customHeight="1">
      <c r="A90" s="36"/>
      <c r="B90" s="37"/>
      <c r="C90" s="194" t="s">
        <v>82</v>
      </c>
      <c r="D90" s="194" t="s">
        <v>166</v>
      </c>
      <c r="E90" s="195" t="s">
        <v>2052</v>
      </c>
      <c r="F90" s="196" t="s">
        <v>2053</v>
      </c>
      <c r="G90" s="197" t="s">
        <v>2025</v>
      </c>
      <c r="H90" s="198">
        <v>1</v>
      </c>
      <c r="I90" s="199"/>
      <c r="J90" s="200">
        <f>ROUND(I90*H90,2)</f>
        <v>0</v>
      </c>
      <c r="K90" s="196" t="s">
        <v>20</v>
      </c>
      <c r="L90" s="41"/>
      <c r="M90" s="269" t="s">
        <v>20</v>
      </c>
      <c r="N90" s="270" t="s">
        <v>44</v>
      </c>
      <c r="O90" s="266"/>
      <c r="P90" s="267">
        <f>O90*H90</f>
        <v>0</v>
      </c>
      <c r="Q90" s="267">
        <v>0</v>
      </c>
      <c r="R90" s="267">
        <f>Q90*H90</f>
        <v>0</v>
      </c>
      <c r="S90" s="267">
        <v>0</v>
      </c>
      <c r="T90" s="268">
        <f>S90*H90</f>
        <v>0</v>
      </c>
      <c r="U90" s="36"/>
      <c r="V90" s="36"/>
      <c r="W90" s="36"/>
      <c r="X90" s="36"/>
      <c r="Y90" s="36"/>
      <c r="Z90" s="36"/>
      <c r="AA90" s="36"/>
      <c r="AB90" s="36"/>
      <c r="AC90" s="36"/>
      <c r="AD90" s="36"/>
      <c r="AE90" s="36"/>
      <c r="AR90" s="205" t="s">
        <v>275</v>
      </c>
      <c r="AT90" s="205" t="s">
        <v>166</v>
      </c>
      <c r="AU90" s="205" t="s">
        <v>82</v>
      </c>
      <c r="AY90" s="19" t="s">
        <v>163</v>
      </c>
      <c r="BE90" s="206">
        <f>IF(N90="základní",J90,0)</f>
        <v>0</v>
      </c>
      <c r="BF90" s="206">
        <f>IF(N90="snížená",J90,0)</f>
        <v>0</v>
      </c>
      <c r="BG90" s="206">
        <f>IF(N90="zákl. přenesená",J90,0)</f>
        <v>0</v>
      </c>
      <c r="BH90" s="206">
        <f>IF(N90="sníž. přenesená",J90,0)</f>
        <v>0</v>
      </c>
      <c r="BI90" s="206">
        <f>IF(N90="nulová",J90,0)</f>
        <v>0</v>
      </c>
      <c r="BJ90" s="19" t="s">
        <v>80</v>
      </c>
      <c r="BK90" s="206">
        <f>ROUND(I90*H90,2)</f>
        <v>0</v>
      </c>
      <c r="BL90" s="19" t="s">
        <v>275</v>
      </c>
      <c r="BM90" s="205" t="s">
        <v>2054</v>
      </c>
    </row>
    <row r="91" spans="1:65" s="2" customFormat="1" ht="6.95" customHeight="1">
      <c r="A91" s="36"/>
      <c r="B91" s="49"/>
      <c r="C91" s="50"/>
      <c r="D91" s="50"/>
      <c r="E91" s="50"/>
      <c r="F91" s="50"/>
      <c r="G91" s="50"/>
      <c r="H91" s="50"/>
      <c r="I91" s="144"/>
      <c r="J91" s="50"/>
      <c r="K91" s="50"/>
      <c r="L91" s="41"/>
      <c r="M91" s="36"/>
      <c r="O91" s="36"/>
      <c r="P91" s="36"/>
      <c r="Q91" s="36"/>
      <c r="R91" s="36"/>
      <c r="S91" s="36"/>
      <c r="T91" s="36"/>
      <c r="U91" s="36"/>
      <c r="V91" s="36"/>
      <c r="W91" s="36"/>
      <c r="X91" s="36"/>
      <c r="Y91" s="36"/>
      <c r="Z91" s="36"/>
      <c r="AA91" s="36"/>
      <c r="AB91" s="36"/>
      <c r="AC91" s="36"/>
      <c r="AD91" s="36"/>
      <c r="AE91" s="36"/>
    </row>
  </sheetData>
  <sheetProtection algorithmName="SHA-512" hashValue="CjM4J5xtKNSmLiIhvgGuzUwy5avlYXIH945ZV+wvn3vL/tCb+UQomtO6exwCz7rVHZVpTkVCiWqzY5f5DqUWWQ==" saltValue="8UEmXaHf5vVqslQjk4Rfdd/ahGVuBbxDxNNIPDOFeHnaMv9zqrkVOzsm5uJTLJjwz+0DsE2XccHZGuwn9rE9OQ==" spinCount="100000" sheet="1" objects="1" scenarios="1" formatColumns="0" formatRows="0" autoFilter="0"/>
  <autoFilter ref="C86:K90" xr:uid="{00000000-0009-0000-0000-000006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91"/>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86.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76"/>
      <c r="M2" s="376"/>
      <c r="N2" s="376"/>
      <c r="O2" s="376"/>
      <c r="P2" s="376"/>
      <c r="Q2" s="376"/>
      <c r="R2" s="376"/>
      <c r="S2" s="376"/>
      <c r="T2" s="376"/>
      <c r="U2" s="376"/>
      <c r="V2" s="376"/>
      <c r="AT2" s="19" t="s">
        <v>105</v>
      </c>
    </row>
    <row r="3" spans="1:46" s="1" customFormat="1" ht="6.95" customHeight="1">
      <c r="B3" s="111"/>
      <c r="C3" s="112"/>
      <c r="D3" s="112"/>
      <c r="E3" s="112"/>
      <c r="F3" s="112"/>
      <c r="G3" s="112"/>
      <c r="H3" s="112"/>
      <c r="I3" s="113"/>
      <c r="J3" s="112"/>
      <c r="K3" s="112"/>
      <c r="L3" s="22"/>
      <c r="AT3" s="19" t="s">
        <v>82</v>
      </c>
    </row>
    <row r="4" spans="1:46" s="1" customFormat="1" ht="24.95" customHeight="1">
      <c r="B4" s="22"/>
      <c r="D4" s="114" t="s">
        <v>112</v>
      </c>
      <c r="I4" s="110"/>
      <c r="L4" s="22"/>
      <c r="M4" s="115" t="s">
        <v>10</v>
      </c>
      <c r="AT4" s="19" t="s">
        <v>4</v>
      </c>
    </row>
    <row r="5" spans="1:46" s="1" customFormat="1" ht="6.95" customHeight="1">
      <c r="B5" s="22"/>
      <c r="I5" s="110"/>
      <c r="L5" s="22"/>
    </row>
    <row r="6" spans="1:46" s="1" customFormat="1" ht="12" customHeight="1">
      <c r="B6" s="22"/>
      <c r="D6" s="116" t="s">
        <v>17</v>
      </c>
      <c r="I6" s="110"/>
      <c r="L6" s="22"/>
    </row>
    <row r="7" spans="1:46" s="1" customFormat="1" ht="24" customHeight="1">
      <c r="B7" s="22"/>
      <c r="E7" s="393" t="str">
        <f>'Rekapitulace stavby'!K6</f>
        <v>Společenské a kulturní centrum Krnov - řešení vzduchotechniky, hlediště, ozvučení a úpravy interiéru divadla v Krnově</v>
      </c>
      <c r="F7" s="394"/>
      <c r="G7" s="394"/>
      <c r="H7" s="394"/>
      <c r="I7" s="110"/>
      <c r="L7" s="22"/>
    </row>
    <row r="8" spans="1:46" s="1" customFormat="1" ht="12" customHeight="1">
      <c r="B8" s="22"/>
      <c r="D8" s="116" t="s">
        <v>113</v>
      </c>
      <c r="I8" s="110"/>
      <c r="L8" s="22"/>
    </row>
    <row r="9" spans="1:46" s="2" customFormat="1" ht="24" customHeight="1">
      <c r="A9" s="36"/>
      <c r="B9" s="41"/>
      <c r="C9" s="36"/>
      <c r="D9" s="36"/>
      <c r="E9" s="393" t="s">
        <v>114</v>
      </c>
      <c r="F9" s="395"/>
      <c r="G9" s="395"/>
      <c r="H9" s="395"/>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115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396" t="s">
        <v>2055</v>
      </c>
      <c r="F11" s="395"/>
      <c r="G11" s="395"/>
      <c r="H11" s="395"/>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19</v>
      </c>
      <c r="E13" s="36"/>
      <c r="F13" s="105" t="s">
        <v>20</v>
      </c>
      <c r="G13" s="36"/>
      <c r="H13" s="36"/>
      <c r="I13" s="119" t="s">
        <v>21</v>
      </c>
      <c r="J13" s="105" t="s">
        <v>20</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22</v>
      </c>
      <c r="E14" s="36"/>
      <c r="F14" s="105" t="s">
        <v>23</v>
      </c>
      <c r="G14" s="36"/>
      <c r="H14" s="36"/>
      <c r="I14" s="119" t="s">
        <v>24</v>
      </c>
      <c r="J14" s="120" t="str">
        <f>'Rekapitulace stavby'!AN8</f>
        <v>20. 1. 2020</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26</v>
      </c>
      <c r="E16" s="36"/>
      <c r="F16" s="36"/>
      <c r="G16" s="36"/>
      <c r="H16" s="36"/>
      <c r="I16" s="119" t="s">
        <v>27</v>
      </c>
      <c r="J16" s="105" t="s">
        <v>20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20</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27</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97" t="str">
        <f>'Rekapitulace stavby'!E14</f>
        <v>Vyplň údaj</v>
      </c>
      <c r="F20" s="398"/>
      <c r="G20" s="398"/>
      <c r="H20" s="398"/>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27</v>
      </c>
      <c r="J22" s="105" t="s">
        <v>20</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33</v>
      </c>
      <c r="F23" s="36"/>
      <c r="G23" s="36"/>
      <c r="H23" s="36"/>
      <c r="I23" s="119" t="s">
        <v>29</v>
      </c>
      <c r="J23" s="105" t="s">
        <v>20</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27</v>
      </c>
      <c r="J25" s="105" t="s">
        <v>20</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36</v>
      </c>
      <c r="F26" s="36"/>
      <c r="G26" s="36"/>
      <c r="H26" s="36"/>
      <c r="I26" s="119" t="s">
        <v>29</v>
      </c>
      <c r="J26" s="105" t="s">
        <v>20</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37</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399" t="s">
        <v>20</v>
      </c>
      <c r="F29" s="399"/>
      <c r="G29" s="399"/>
      <c r="H29" s="399"/>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39</v>
      </c>
      <c r="E32" s="36"/>
      <c r="F32" s="36"/>
      <c r="G32" s="36"/>
      <c r="H32" s="36"/>
      <c r="I32" s="117"/>
      <c r="J32" s="128">
        <f>ROUND(J87,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41</v>
      </c>
      <c r="G34" s="36"/>
      <c r="H34" s="36"/>
      <c r="I34" s="130" t="s">
        <v>40</v>
      </c>
      <c r="J34" s="129" t="s">
        <v>42</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43</v>
      </c>
      <c r="E35" s="116" t="s">
        <v>44</v>
      </c>
      <c r="F35" s="132">
        <f>ROUND((SUM(BE87:BE90)),  2)</f>
        <v>0</v>
      </c>
      <c r="G35" s="36"/>
      <c r="H35" s="36"/>
      <c r="I35" s="133">
        <v>0.21</v>
      </c>
      <c r="J35" s="132">
        <f>ROUND(((SUM(BE87:BE90))*I35),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45</v>
      </c>
      <c r="F36" s="132">
        <f>ROUND((SUM(BF87:BF90)),  2)</f>
        <v>0</v>
      </c>
      <c r="G36" s="36"/>
      <c r="H36" s="36"/>
      <c r="I36" s="133">
        <v>0.15</v>
      </c>
      <c r="J36" s="132">
        <f>ROUND(((SUM(BF87:BF90))*I36),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46</v>
      </c>
      <c r="F37" s="132">
        <f>ROUND((SUM(BG87:BG90)),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47</v>
      </c>
      <c r="F38" s="132">
        <f>ROUND((SUM(BH87:BH90)),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48</v>
      </c>
      <c r="F39" s="132">
        <f>ROUND((SUM(BI87:BI90)),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49</v>
      </c>
      <c r="E41" s="136"/>
      <c r="F41" s="136"/>
      <c r="G41" s="137" t="s">
        <v>50</v>
      </c>
      <c r="H41" s="138" t="s">
        <v>51</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117</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17</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24" customHeight="1">
      <c r="A50" s="36"/>
      <c r="B50" s="37"/>
      <c r="C50" s="38"/>
      <c r="D50" s="38"/>
      <c r="E50" s="400" t="str">
        <f>E7</f>
        <v>Společenské a kulturní centrum Krnov - řešení vzduchotechniky, hlediště, ozvučení a úpravy interiéru divadla v Krnově</v>
      </c>
      <c r="F50" s="401"/>
      <c r="G50" s="401"/>
      <c r="H50" s="401"/>
      <c r="I50" s="117"/>
      <c r="J50" s="38"/>
      <c r="K50" s="38"/>
      <c r="L50" s="118"/>
      <c r="S50" s="36"/>
      <c r="T50" s="36"/>
      <c r="U50" s="36"/>
      <c r="V50" s="36"/>
      <c r="W50" s="36"/>
      <c r="X50" s="36"/>
      <c r="Y50" s="36"/>
      <c r="Z50" s="36"/>
      <c r="AA50" s="36"/>
      <c r="AB50" s="36"/>
      <c r="AC50" s="36"/>
      <c r="AD50" s="36"/>
      <c r="AE50" s="36"/>
    </row>
    <row r="51" spans="1:47" s="1" customFormat="1" ht="12" customHeight="1">
      <c r="B51" s="23"/>
      <c r="C51" s="31" t="s">
        <v>113</v>
      </c>
      <c r="D51" s="24"/>
      <c r="E51" s="24"/>
      <c r="F51" s="24"/>
      <c r="G51" s="24"/>
      <c r="H51" s="24"/>
      <c r="I51" s="110"/>
      <c r="J51" s="24"/>
      <c r="K51" s="24"/>
      <c r="L51" s="22"/>
    </row>
    <row r="52" spans="1:47" s="2" customFormat="1" ht="24" customHeight="1">
      <c r="A52" s="36"/>
      <c r="B52" s="37"/>
      <c r="C52" s="38"/>
      <c r="D52" s="38"/>
      <c r="E52" s="400" t="s">
        <v>114</v>
      </c>
      <c r="F52" s="402"/>
      <c r="G52" s="402"/>
      <c r="H52" s="402"/>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115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54" t="str">
        <f>E11</f>
        <v>D.1.4.6 - Soupis prací - DOPLNĚNÍ OZVUČENÍ</v>
      </c>
      <c r="F54" s="402"/>
      <c r="G54" s="402"/>
      <c r="H54" s="402"/>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 xml:space="preserve"> </v>
      </c>
      <c r="G56" s="38"/>
      <c r="H56" s="38"/>
      <c r="I56" s="119" t="s">
        <v>24</v>
      </c>
      <c r="J56" s="61" t="str">
        <f>IF(J14="","",J14)</f>
        <v>20. 1. 2020</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26</v>
      </c>
      <c r="D58" s="38"/>
      <c r="E58" s="38"/>
      <c r="F58" s="29" t="str">
        <f>E17</f>
        <v>Město Krnov</v>
      </c>
      <c r="G58" s="38"/>
      <c r="H58" s="38"/>
      <c r="I58" s="119" t="s">
        <v>32</v>
      </c>
      <c r="J58" s="34" t="str">
        <f>E23</f>
        <v>Ateliér Simona Group</v>
      </c>
      <c r="K58" s="38"/>
      <c r="L58" s="118"/>
      <c r="S58" s="36"/>
      <c r="T58" s="36"/>
      <c r="U58" s="36"/>
      <c r="V58" s="36"/>
      <c r="W58" s="36"/>
      <c r="X58" s="36"/>
      <c r="Y58" s="36"/>
      <c r="Z58" s="36"/>
      <c r="AA58" s="36"/>
      <c r="AB58" s="36"/>
      <c r="AC58" s="36"/>
      <c r="AD58" s="36"/>
      <c r="AE58" s="36"/>
    </row>
    <row r="59" spans="1:47" s="2" customFormat="1" ht="15.6" customHeight="1">
      <c r="A59" s="36"/>
      <c r="B59" s="37"/>
      <c r="C59" s="31" t="s">
        <v>30</v>
      </c>
      <c r="D59" s="38"/>
      <c r="E59" s="38"/>
      <c r="F59" s="29" t="str">
        <f>IF(E20="","",E20)</f>
        <v>Vyplň údaj</v>
      </c>
      <c r="G59" s="38"/>
      <c r="H59" s="38"/>
      <c r="I59" s="119" t="s">
        <v>35</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118</v>
      </c>
      <c r="D61" s="149"/>
      <c r="E61" s="149"/>
      <c r="F61" s="149"/>
      <c r="G61" s="149"/>
      <c r="H61" s="149"/>
      <c r="I61" s="150"/>
      <c r="J61" s="151" t="s">
        <v>119</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71</v>
      </c>
      <c r="D63" s="38"/>
      <c r="E63" s="38"/>
      <c r="F63" s="38"/>
      <c r="G63" s="38"/>
      <c r="H63" s="38"/>
      <c r="I63" s="117"/>
      <c r="J63" s="79">
        <f>J87</f>
        <v>0</v>
      </c>
      <c r="K63" s="38"/>
      <c r="L63" s="118"/>
      <c r="S63" s="36"/>
      <c r="T63" s="36"/>
      <c r="U63" s="36"/>
      <c r="V63" s="36"/>
      <c r="W63" s="36"/>
      <c r="X63" s="36"/>
      <c r="Y63" s="36"/>
      <c r="Z63" s="36"/>
      <c r="AA63" s="36"/>
      <c r="AB63" s="36"/>
      <c r="AC63" s="36"/>
      <c r="AD63" s="36"/>
      <c r="AE63" s="36"/>
      <c r="AU63" s="19" t="s">
        <v>120</v>
      </c>
    </row>
    <row r="64" spans="1:47" s="9" customFormat="1" ht="24.95" customHeight="1">
      <c r="B64" s="153"/>
      <c r="C64" s="154"/>
      <c r="D64" s="155" t="s">
        <v>2048</v>
      </c>
      <c r="E64" s="156"/>
      <c r="F64" s="156"/>
      <c r="G64" s="156"/>
      <c r="H64" s="156"/>
      <c r="I64" s="157"/>
      <c r="J64" s="158">
        <f>J88</f>
        <v>0</v>
      </c>
      <c r="K64" s="154"/>
      <c r="L64" s="159"/>
    </row>
    <row r="65" spans="1:31" s="10" customFormat="1" ht="19.899999999999999" customHeight="1">
      <c r="B65" s="160"/>
      <c r="C65" s="99"/>
      <c r="D65" s="161" t="s">
        <v>2056</v>
      </c>
      <c r="E65" s="162"/>
      <c r="F65" s="162"/>
      <c r="G65" s="162"/>
      <c r="H65" s="162"/>
      <c r="I65" s="163"/>
      <c r="J65" s="164">
        <f>J89</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5" t="s">
        <v>148</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1" t="s">
        <v>17</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24" customHeight="1">
      <c r="A75" s="36"/>
      <c r="B75" s="37"/>
      <c r="C75" s="38"/>
      <c r="D75" s="38"/>
      <c r="E75" s="400" t="str">
        <f>E7</f>
        <v>Společenské a kulturní centrum Krnov - řešení vzduchotechniky, hlediště, ozvučení a úpravy interiéru divadla v Krnově</v>
      </c>
      <c r="F75" s="401"/>
      <c r="G75" s="401"/>
      <c r="H75" s="401"/>
      <c r="I75" s="117"/>
      <c r="J75" s="38"/>
      <c r="K75" s="38"/>
      <c r="L75" s="118"/>
      <c r="S75" s="36"/>
      <c r="T75" s="36"/>
      <c r="U75" s="36"/>
      <c r="V75" s="36"/>
      <c r="W75" s="36"/>
      <c r="X75" s="36"/>
      <c r="Y75" s="36"/>
      <c r="Z75" s="36"/>
      <c r="AA75" s="36"/>
      <c r="AB75" s="36"/>
      <c r="AC75" s="36"/>
      <c r="AD75" s="36"/>
      <c r="AE75" s="36"/>
    </row>
    <row r="76" spans="1:31" s="1" customFormat="1" ht="12" customHeight="1">
      <c r="B76" s="23"/>
      <c r="C76" s="31" t="s">
        <v>113</v>
      </c>
      <c r="D76" s="24"/>
      <c r="E76" s="24"/>
      <c r="F76" s="24"/>
      <c r="G76" s="24"/>
      <c r="H76" s="24"/>
      <c r="I76" s="110"/>
      <c r="J76" s="24"/>
      <c r="K76" s="24"/>
      <c r="L76" s="22"/>
    </row>
    <row r="77" spans="1:31" s="2" customFormat="1" ht="24" customHeight="1">
      <c r="A77" s="36"/>
      <c r="B77" s="37"/>
      <c r="C77" s="38"/>
      <c r="D77" s="38"/>
      <c r="E77" s="400" t="s">
        <v>114</v>
      </c>
      <c r="F77" s="402"/>
      <c r="G77" s="402"/>
      <c r="H77" s="402"/>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115</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4.45" customHeight="1">
      <c r="A79" s="36"/>
      <c r="B79" s="37"/>
      <c r="C79" s="38"/>
      <c r="D79" s="38"/>
      <c r="E79" s="354" t="str">
        <f>E11</f>
        <v>D.1.4.6 - Soupis prací - DOPLNĚNÍ OZVUČENÍ</v>
      </c>
      <c r="F79" s="402"/>
      <c r="G79" s="402"/>
      <c r="H79" s="402"/>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22</v>
      </c>
      <c r="D81" s="38"/>
      <c r="E81" s="38"/>
      <c r="F81" s="29" t="str">
        <f>F14</f>
        <v xml:space="preserve"> </v>
      </c>
      <c r="G81" s="38"/>
      <c r="H81" s="38"/>
      <c r="I81" s="119" t="s">
        <v>24</v>
      </c>
      <c r="J81" s="61" t="str">
        <f>IF(J14="","",J14)</f>
        <v>20. 1. 2020</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26.45" customHeight="1">
      <c r="A83" s="36"/>
      <c r="B83" s="37"/>
      <c r="C83" s="31" t="s">
        <v>26</v>
      </c>
      <c r="D83" s="38"/>
      <c r="E83" s="38"/>
      <c r="F83" s="29" t="str">
        <f>E17</f>
        <v>Město Krnov</v>
      </c>
      <c r="G83" s="38"/>
      <c r="H83" s="38"/>
      <c r="I83" s="119" t="s">
        <v>32</v>
      </c>
      <c r="J83" s="34" t="str">
        <f>E23</f>
        <v>Ateliér Simona Group</v>
      </c>
      <c r="K83" s="38"/>
      <c r="L83" s="118"/>
      <c r="S83" s="36"/>
      <c r="T83" s="36"/>
      <c r="U83" s="36"/>
      <c r="V83" s="36"/>
      <c r="W83" s="36"/>
      <c r="X83" s="36"/>
      <c r="Y83" s="36"/>
      <c r="Z83" s="36"/>
      <c r="AA83" s="36"/>
      <c r="AB83" s="36"/>
      <c r="AC83" s="36"/>
      <c r="AD83" s="36"/>
      <c r="AE83" s="36"/>
    </row>
    <row r="84" spans="1:65" s="2" customFormat="1" ht="15.6" customHeight="1">
      <c r="A84" s="36"/>
      <c r="B84" s="37"/>
      <c r="C84" s="31" t="s">
        <v>30</v>
      </c>
      <c r="D84" s="38"/>
      <c r="E84" s="38"/>
      <c r="F84" s="29" t="str">
        <f>IF(E20="","",E20)</f>
        <v>Vyplň údaj</v>
      </c>
      <c r="G84" s="38"/>
      <c r="H84" s="38"/>
      <c r="I84" s="119" t="s">
        <v>35</v>
      </c>
      <c r="J84" s="34" t="str">
        <f>E26</f>
        <v>Kolková</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149</v>
      </c>
      <c r="D86" s="169" t="s">
        <v>58</v>
      </c>
      <c r="E86" s="169" t="s">
        <v>54</v>
      </c>
      <c r="F86" s="169" t="s">
        <v>55</v>
      </c>
      <c r="G86" s="169" t="s">
        <v>150</v>
      </c>
      <c r="H86" s="169" t="s">
        <v>151</v>
      </c>
      <c r="I86" s="170" t="s">
        <v>152</v>
      </c>
      <c r="J86" s="169" t="s">
        <v>119</v>
      </c>
      <c r="K86" s="171" t="s">
        <v>153</v>
      </c>
      <c r="L86" s="172"/>
      <c r="M86" s="70" t="s">
        <v>20</v>
      </c>
      <c r="N86" s="71" t="s">
        <v>43</v>
      </c>
      <c r="O86" s="71" t="s">
        <v>154</v>
      </c>
      <c r="P86" s="71" t="s">
        <v>155</v>
      </c>
      <c r="Q86" s="71" t="s">
        <v>156</v>
      </c>
      <c r="R86" s="71" t="s">
        <v>157</v>
      </c>
      <c r="S86" s="71" t="s">
        <v>158</v>
      </c>
      <c r="T86" s="72" t="s">
        <v>159</v>
      </c>
      <c r="U86" s="166"/>
      <c r="V86" s="166"/>
      <c r="W86" s="166"/>
      <c r="X86" s="166"/>
      <c r="Y86" s="166"/>
      <c r="Z86" s="166"/>
      <c r="AA86" s="166"/>
      <c r="AB86" s="166"/>
      <c r="AC86" s="166"/>
      <c r="AD86" s="166"/>
      <c r="AE86" s="166"/>
    </row>
    <row r="87" spans="1:65" s="2" customFormat="1" ht="22.9" customHeight="1">
      <c r="A87" s="36"/>
      <c r="B87" s="37"/>
      <c r="C87" s="77" t="s">
        <v>160</v>
      </c>
      <c r="D87" s="38"/>
      <c r="E87" s="38"/>
      <c r="F87" s="38"/>
      <c r="G87" s="38"/>
      <c r="H87" s="38"/>
      <c r="I87" s="117"/>
      <c r="J87" s="173">
        <f>BK87</f>
        <v>0</v>
      </c>
      <c r="K87" s="38"/>
      <c r="L87" s="41"/>
      <c r="M87" s="73"/>
      <c r="N87" s="174"/>
      <c r="O87" s="74"/>
      <c r="P87" s="175">
        <f>P88</f>
        <v>0</v>
      </c>
      <c r="Q87" s="74"/>
      <c r="R87" s="175">
        <f>R88</f>
        <v>0</v>
      </c>
      <c r="S87" s="74"/>
      <c r="T87" s="176">
        <f>T88</f>
        <v>0</v>
      </c>
      <c r="U87" s="36"/>
      <c r="V87" s="36"/>
      <c r="W87" s="36"/>
      <c r="X87" s="36"/>
      <c r="Y87" s="36"/>
      <c r="Z87" s="36"/>
      <c r="AA87" s="36"/>
      <c r="AB87" s="36"/>
      <c r="AC87" s="36"/>
      <c r="AD87" s="36"/>
      <c r="AE87" s="36"/>
      <c r="AT87" s="19" t="s">
        <v>72</v>
      </c>
      <c r="AU87" s="19" t="s">
        <v>120</v>
      </c>
      <c r="BK87" s="177">
        <f>BK88</f>
        <v>0</v>
      </c>
    </row>
    <row r="88" spans="1:65" s="12" customFormat="1" ht="25.9" customHeight="1">
      <c r="B88" s="178"/>
      <c r="C88" s="179"/>
      <c r="D88" s="180" t="s">
        <v>72</v>
      </c>
      <c r="E88" s="181" t="s">
        <v>851</v>
      </c>
      <c r="F88" s="181" t="s">
        <v>851</v>
      </c>
      <c r="G88" s="179"/>
      <c r="H88" s="179"/>
      <c r="I88" s="182"/>
      <c r="J88" s="183">
        <f>BK88</f>
        <v>0</v>
      </c>
      <c r="K88" s="179"/>
      <c r="L88" s="184"/>
      <c r="M88" s="185"/>
      <c r="N88" s="186"/>
      <c r="O88" s="186"/>
      <c r="P88" s="187">
        <f>P89</f>
        <v>0</v>
      </c>
      <c r="Q88" s="186"/>
      <c r="R88" s="187">
        <f>R89</f>
        <v>0</v>
      </c>
      <c r="S88" s="186"/>
      <c r="T88" s="188">
        <f>T89</f>
        <v>0</v>
      </c>
      <c r="AR88" s="189" t="s">
        <v>82</v>
      </c>
      <c r="AT88" s="190" t="s">
        <v>72</v>
      </c>
      <c r="AU88" s="190" t="s">
        <v>73</v>
      </c>
      <c r="AY88" s="189" t="s">
        <v>163</v>
      </c>
      <c r="BK88" s="191">
        <f>BK89</f>
        <v>0</v>
      </c>
    </row>
    <row r="89" spans="1:65" s="12" customFormat="1" ht="22.9" customHeight="1">
      <c r="B89" s="178"/>
      <c r="C89" s="179"/>
      <c r="D89" s="180" t="s">
        <v>72</v>
      </c>
      <c r="E89" s="192" t="s">
        <v>2057</v>
      </c>
      <c r="F89" s="192" t="s">
        <v>2058</v>
      </c>
      <c r="G89" s="179"/>
      <c r="H89" s="179"/>
      <c r="I89" s="182"/>
      <c r="J89" s="193">
        <f>BK89</f>
        <v>0</v>
      </c>
      <c r="K89" s="179"/>
      <c r="L89" s="184"/>
      <c r="M89" s="185"/>
      <c r="N89" s="186"/>
      <c r="O89" s="186"/>
      <c r="P89" s="187">
        <f>P90</f>
        <v>0</v>
      </c>
      <c r="Q89" s="186"/>
      <c r="R89" s="187">
        <f>R90</f>
        <v>0</v>
      </c>
      <c r="S89" s="186"/>
      <c r="T89" s="188">
        <f>T90</f>
        <v>0</v>
      </c>
      <c r="AR89" s="189" t="s">
        <v>82</v>
      </c>
      <c r="AT89" s="190" t="s">
        <v>72</v>
      </c>
      <c r="AU89" s="190" t="s">
        <v>80</v>
      </c>
      <c r="AY89" s="189" t="s">
        <v>163</v>
      </c>
      <c r="BK89" s="191">
        <f>BK90</f>
        <v>0</v>
      </c>
    </row>
    <row r="90" spans="1:65" s="2" customFormat="1" ht="14.45" customHeight="1">
      <c r="A90" s="36"/>
      <c r="B90" s="37"/>
      <c r="C90" s="194" t="s">
        <v>80</v>
      </c>
      <c r="D90" s="194" t="s">
        <v>166</v>
      </c>
      <c r="E90" s="195" t="s">
        <v>2059</v>
      </c>
      <c r="F90" s="196" t="s">
        <v>2060</v>
      </c>
      <c r="G90" s="197" t="s">
        <v>2025</v>
      </c>
      <c r="H90" s="198">
        <v>1</v>
      </c>
      <c r="I90" s="199"/>
      <c r="J90" s="200">
        <f>ROUND(I90*H90,2)</f>
        <v>0</v>
      </c>
      <c r="K90" s="196" t="s">
        <v>20</v>
      </c>
      <c r="L90" s="41"/>
      <c r="M90" s="269" t="s">
        <v>20</v>
      </c>
      <c r="N90" s="270" t="s">
        <v>44</v>
      </c>
      <c r="O90" s="266"/>
      <c r="P90" s="267">
        <f>O90*H90</f>
        <v>0</v>
      </c>
      <c r="Q90" s="267">
        <v>0</v>
      </c>
      <c r="R90" s="267">
        <f>Q90*H90</f>
        <v>0</v>
      </c>
      <c r="S90" s="267">
        <v>0</v>
      </c>
      <c r="T90" s="268">
        <f>S90*H90</f>
        <v>0</v>
      </c>
      <c r="U90" s="36"/>
      <c r="V90" s="36"/>
      <c r="W90" s="36"/>
      <c r="X90" s="36"/>
      <c r="Y90" s="36"/>
      <c r="Z90" s="36"/>
      <c r="AA90" s="36"/>
      <c r="AB90" s="36"/>
      <c r="AC90" s="36"/>
      <c r="AD90" s="36"/>
      <c r="AE90" s="36"/>
      <c r="AR90" s="205" t="s">
        <v>275</v>
      </c>
      <c r="AT90" s="205" t="s">
        <v>166</v>
      </c>
      <c r="AU90" s="205" t="s">
        <v>82</v>
      </c>
      <c r="AY90" s="19" t="s">
        <v>163</v>
      </c>
      <c r="BE90" s="206">
        <f>IF(N90="základní",J90,0)</f>
        <v>0</v>
      </c>
      <c r="BF90" s="206">
        <f>IF(N90="snížená",J90,0)</f>
        <v>0</v>
      </c>
      <c r="BG90" s="206">
        <f>IF(N90="zákl. přenesená",J90,0)</f>
        <v>0</v>
      </c>
      <c r="BH90" s="206">
        <f>IF(N90="sníž. přenesená",J90,0)</f>
        <v>0</v>
      </c>
      <c r="BI90" s="206">
        <f>IF(N90="nulová",J90,0)</f>
        <v>0</v>
      </c>
      <c r="BJ90" s="19" t="s">
        <v>80</v>
      </c>
      <c r="BK90" s="206">
        <f>ROUND(I90*H90,2)</f>
        <v>0</v>
      </c>
      <c r="BL90" s="19" t="s">
        <v>275</v>
      </c>
      <c r="BM90" s="205" t="s">
        <v>2061</v>
      </c>
    </row>
    <row r="91" spans="1:65" s="2" customFormat="1" ht="6.95" customHeight="1">
      <c r="A91" s="36"/>
      <c r="B91" s="49"/>
      <c r="C91" s="50"/>
      <c r="D91" s="50"/>
      <c r="E91" s="50"/>
      <c r="F91" s="50"/>
      <c r="G91" s="50"/>
      <c r="H91" s="50"/>
      <c r="I91" s="144"/>
      <c r="J91" s="50"/>
      <c r="K91" s="50"/>
      <c r="L91" s="41"/>
      <c r="M91" s="36"/>
      <c r="O91" s="36"/>
      <c r="P91" s="36"/>
      <c r="Q91" s="36"/>
      <c r="R91" s="36"/>
      <c r="S91" s="36"/>
      <c r="T91" s="36"/>
      <c r="U91" s="36"/>
      <c r="V91" s="36"/>
      <c r="W91" s="36"/>
      <c r="X91" s="36"/>
      <c r="Y91" s="36"/>
      <c r="Z91" s="36"/>
      <c r="AA91" s="36"/>
      <c r="AB91" s="36"/>
      <c r="AC91" s="36"/>
      <c r="AD91" s="36"/>
      <c r="AE91" s="36"/>
    </row>
  </sheetData>
  <sheetProtection algorithmName="SHA-512" hashValue="biXlNOLbWc9SZgIgfdSMFeMzyaGKIuNCkgHwa2TLv3KOc2yql7axInH1GWoYQLt62YN0quBQvr7BnJTxG7Cwtg==" saltValue="hamYfjXd3IP7DeEGBXgHTLMgp3qSVzDdVL4u5HsFVUiQDqo+OD7BMzSSfw7Ca/0dUOIegZ39cdJYoIErhH1AhQ==" spinCount="100000" sheet="1" objects="1" scenarios="1" formatColumns="0" formatRows="0" autoFilter="0"/>
  <autoFilter ref="C86:K90" xr:uid="{00000000-0009-0000-0000-000007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117"/>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86.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76"/>
      <c r="M2" s="376"/>
      <c r="N2" s="376"/>
      <c r="O2" s="376"/>
      <c r="P2" s="376"/>
      <c r="Q2" s="376"/>
      <c r="R2" s="376"/>
      <c r="S2" s="376"/>
      <c r="T2" s="376"/>
      <c r="U2" s="376"/>
      <c r="V2" s="376"/>
      <c r="AT2" s="19" t="s">
        <v>111</v>
      </c>
    </row>
    <row r="3" spans="1:46" s="1" customFormat="1" ht="6.95" customHeight="1">
      <c r="B3" s="111"/>
      <c r="C3" s="112"/>
      <c r="D3" s="112"/>
      <c r="E3" s="112"/>
      <c r="F3" s="112"/>
      <c r="G3" s="112"/>
      <c r="H3" s="112"/>
      <c r="I3" s="113"/>
      <c r="J3" s="112"/>
      <c r="K3" s="112"/>
      <c r="L3" s="22"/>
      <c r="AT3" s="19" t="s">
        <v>82</v>
      </c>
    </row>
    <row r="4" spans="1:46" s="1" customFormat="1" ht="24.95" customHeight="1">
      <c r="B4" s="22"/>
      <c r="D4" s="114" t="s">
        <v>112</v>
      </c>
      <c r="I4" s="110"/>
      <c r="L4" s="22"/>
      <c r="M4" s="115" t="s">
        <v>10</v>
      </c>
      <c r="AT4" s="19" t="s">
        <v>4</v>
      </c>
    </row>
    <row r="5" spans="1:46" s="1" customFormat="1" ht="6.95" customHeight="1">
      <c r="B5" s="22"/>
      <c r="I5" s="110"/>
      <c r="L5" s="22"/>
    </row>
    <row r="6" spans="1:46" s="1" customFormat="1" ht="12" customHeight="1">
      <c r="B6" s="22"/>
      <c r="D6" s="116" t="s">
        <v>17</v>
      </c>
      <c r="I6" s="110"/>
      <c r="L6" s="22"/>
    </row>
    <row r="7" spans="1:46" s="1" customFormat="1" ht="24" customHeight="1">
      <c r="B7" s="22"/>
      <c r="E7" s="393" t="str">
        <f>'Rekapitulace stavby'!K6</f>
        <v>Společenské a kulturní centrum Krnov - řešení vzduchotechniky, hlediště, ozvučení a úpravy interiéru divadla v Krnově</v>
      </c>
      <c r="F7" s="394"/>
      <c r="G7" s="394"/>
      <c r="H7" s="394"/>
      <c r="I7" s="110"/>
      <c r="L7" s="22"/>
    </row>
    <row r="8" spans="1:46" s="1" customFormat="1" ht="12" customHeight="1">
      <c r="B8" s="22"/>
      <c r="D8" s="116" t="s">
        <v>113</v>
      </c>
      <c r="I8" s="110"/>
      <c r="L8" s="22"/>
    </row>
    <row r="9" spans="1:46" s="2" customFormat="1" ht="14.45" customHeight="1">
      <c r="A9" s="36"/>
      <c r="B9" s="41"/>
      <c r="C9" s="36"/>
      <c r="D9" s="36"/>
      <c r="E9" s="393" t="s">
        <v>2062</v>
      </c>
      <c r="F9" s="395"/>
      <c r="G9" s="395"/>
      <c r="H9" s="395"/>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115</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396" t="s">
        <v>2063</v>
      </c>
      <c r="F11" s="395"/>
      <c r="G11" s="395"/>
      <c r="H11" s="395"/>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19</v>
      </c>
      <c r="E13" s="36"/>
      <c r="F13" s="105" t="s">
        <v>20</v>
      </c>
      <c r="G13" s="36"/>
      <c r="H13" s="36"/>
      <c r="I13" s="119" t="s">
        <v>21</v>
      </c>
      <c r="J13" s="105" t="s">
        <v>20</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22</v>
      </c>
      <c r="E14" s="36"/>
      <c r="F14" s="105" t="s">
        <v>23</v>
      </c>
      <c r="G14" s="36"/>
      <c r="H14" s="36"/>
      <c r="I14" s="119" t="s">
        <v>24</v>
      </c>
      <c r="J14" s="120" t="str">
        <f>'Rekapitulace stavby'!AN8</f>
        <v>20. 1. 2020</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26</v>
      </c>
      <c r="E16" s="36"/>
      <c r="F16" s="36"/>
      <c r="G16" s="36"/>
      <c r="H16" s="36"/>
      <c r="I16" s="119" t="s">
        <v>27</v>
      </c>
      <c r="J16" s="105" t="s">
        <v>20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28</v>
      </c>
      <c r="F17" s="36"/>
      <c r="G17" s="36"/>
      <c r="H17" s="36"/>
      <c r="I17" s="119" t="s">
        <v>29</v>
      </c>
      <c r="J17" s="105" t="s">
        <v>20</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30</v>
      </c>
      <c r="E19" s="36"/>
      <c r="F19" s="36"/>
      <c r="G19" s="36"/>
      <c r="H19" s="36"/>
      <c r="I19" s="119" t="s">
        <v>27</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97" t="str">
        <f>'Rekapitulace stavby'!E14</f>
        <v>Vyplň údaj</v>
      </c>
      <c r="F20" s="398"/>
      <c r="G20" s="398"/>
      <c r="H20" s="398"/>
      <c r="I20" s="119" t="s">
        <v>29</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32</v>
      </c>
      <c r="E22" s="36"/>
      <c r="F22" s="36"/>
      <c r="G22" s="36"/>
      <c r="H22" s="36"/>
      <c r="I22" s="119" t="s">
        <v>27</v>
      </c>
      <c r="J22" s="105" t="s">
        <v>20</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33</v>
      </c>
      <c r="F23" s="36"/>
      <c r="G23" s="36"/>
      <c r="H23" s="36"/>
      <c r="I23" s="119" t="s">
        <v>29</v>
      </c>
      <c r="J23" s="105" t="s">
        <v>20</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35</v>
      </c>
      <c r="E25" s="36"/>
      <c r="F25" s="36"/>
      <c r="G25" s="36"/>
      <c r="H25" s="36"/>
      <c r="I25" s="119" t="s">
        <v>27</v>
      </c>
      <c r="J25" s="105" t="s">
        <v>20</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36</v>
      </c>
      <c r="F26" s="36"/>
      <c r="G26" s="36"/>
      <c r="H26" s="36"/>
      <c r="I26" s="119" t="s">
        <v>29</v>
      </c>
      <c r="J26" s="105" t="s">
        <v>20</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37</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399" t="s">
        <v>20</v>
      </c>
      <c r="F29" s="399"/>
      <c r="G29" s="399"/>
      <c r="H29" s="399"/>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39</v>
      </c>
      <c r="E32" s="36"/>
      <c r="F32" s="36"/>
      <c r="G32" s="36"/>
      <c r="H32" s="36"/>
      <c r="I32" s="117"/>
      <c r="J32" s="128">
        <f>ROUND(J92,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41</v>
      </c>
      <c r="G34" s="36"/>
      <c r="H34" s="36"/>
      <c r="I34" s="130" t="s">
        <v>40</v>
      </c>
      <c r="J34" s="129" t="s">
        <v>42</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43</v>
      </c>
      <c r="E35" s="116" t="s">
        <v>44</v>
      </c>
      <c r="F35" s="132">
        <f>ROUND((SUM(BE92:BE116)),  2)</f>
        <v>0</v>
      </c>
      <c r="G35" s="36"/>
      <c r="H35" s="36"/>
      <c r="I35" s="133">
        <v>0.21</v>
      </c>
      <c r="J35" s="132">
        <f>ROUND(((SUM(BE92:BE116))*I35),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45</v>
      </c>
      <c r="F36" s="132">
        <f>ROUND((SUM(BF92:BF116)),  2)</f>
        <v>0</v>
      </c>
      <c r="G36" s="36"/>
      <c r="H36" s="36"/>
      <c r="I36" s="133">
        <v>0.15</v>
      </c>
      <c r="J36" s="132">
        <f>ROUND(((SUM(BF92:BF116))*I36),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46</v>
      </c>
      <c r="F37" s="132">
        <f>ROUND((SUM(BG92:BG116)),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47</v>
      </c>
      <c r="F38" s="132">
        <f>ROUND((SUM(BH92:BH116)),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48</v>
      </c>
      <c r="F39" s="132">
        <f>ROUND((SUM(BI92:BI116)),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49</v>
      </c>
      <c r="E41" s="136"/>
      <c r="F41" s="136"/>
      <c r="G41" s="137" t="s">
        <v>50</v>
      </c>
      <c r="H41" s="138" t="s">
        <v>51</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117</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17</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24" customHeight="1">
      <c r="A50" s="36"/>
      <c r="B50" s="37"/>
      <c r="C50" s="38"/>
      <c r="D50" s="38"/>
      <c r="E50" s="400" t="str">
        <f>E7</f>
        <v>Společenské a kulturní centrum Krnov - řešení vzduchotechniky, hlediště, ozvučení a úpravy interiéru divadla v Krnově</v>
      </c>
      <c r="F50" s="401"/>
      <c r="G50" s="401"/>
      <c r="H50" s="401"/>
      <c r="I50" s="117"/>
      <c r="J50" s="38"/>
      <c r="K50" s="38"/>
      <c r="L50" s="118"/>
      <c r="S50" s="36"/>
      <c r="T50" s="36"/>
      <c r="U50" s="36"/>
      <c r="V50" s="36"/>
      <c r="W50" s="36"/>
      <c r="X50" s="36"/>
      <c r="Y50" s="36"/>
      <c r="Z50" s="36"/>
      <c r="AA50" s="36"/>
      <c r="AB50" s="36"/>
      <c r="AC50" s="36"/>
      <c r="AD50" s="36"/>
      <c r="AE50" s="36"/>
    </row>
    <row r="51" spans="1:47" s="1" customFormat="1" ht="12" customHeight="1">
      <c r="B51" s="23"/>
      <c r="C51" s="31" t="s">
        <v>113</v>
      </c>
      <c r="D51" s="24"/>
      <c r="E51" s="24"/>
      <c r="F51" s="24"/>
      <c r="G51" s="24"/>
      <c r="H51" s="24"/>
      <c r="I51" s="110"/>
      <c r="J51" s="24"/>
      <c r="K51" s="24"/>
      <c r="L51" s="22"/>
    </row>
    <row r="52" spans="1:47" s="2" customFormat="1" ht="14.45" customHeight="1">
      <c r="A52" s="36"/>
      <c r="B52" s="37"/>
      <c r="C52" s="38"/>
      <c r="D52" s="38"/>
      <c r="E52" s="400" t="s">
        <v>2062</v>
      </c>
      <c r="F52" s="402"/>
      <c r="G52" s="402"/>
      <c r="H52" s="402"/>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115</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54" t="str">
        <f>E11</f>
        <v xml:space="preserve">2.1 - Soupis prací - Vedlejší a ostatní náklady </v>
      </c>
      <c r="F54" s="402"/>
      <c r="G54" s="402"/>
      <c r="H54" s="402"/>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 xml:space="preserve"> </v>
      </c>
      <c r="G56" s="38"/>
      <c r="H56" s="38"/>
      <c r="I56" s="119" t="s">
        <v>24</v>
      </c>
      <c r="J56" s="61" t="str">
        <f>IF(J14="","",J14)</f>
        <v>20. 1. 2020</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26</v>
      </c>
      <c r="D58" s="38"/>
      <c r="E58" s="38"/>
      <c r="F58" s="29" t="str">
        <f>E17</f>
        <v>Město Krnov</v>
      </c>
      <c r="G58" s="38"/>
      <c r="H58" s="38"/>
      <c r="I58" s="119" t="s">
        <v>32</v>
      </c>
      <c r="J58" s="34" t="str">
        <f>E23</f>
        <v>Ateliér Simona Group</v>
      </c>
      <c r="K58" s="38"/>
      <c r="L58" s="118"/>
      <c r="S58" s="36"/>
      <c r="T58" s="36"/>
      <c r="U58" s="36"/>
      <c r="V58" s="36"/>
      <c r="W58" s="36"/>
      <c r="X58" s="36"/>
      <c r="Y58" s="36"/>
      <c r="Z58" s="36"/>
      <c r="AA58" s="36"/>
      <c r="AB58" s="36"/>
      <c r="AC58" s="36"/>
      <c r="AD58" s="36"/>
      <c r="AE58" s="36"/>
    </row>
    <row r="59" spans="1:47" s="2" customFormat="1" ht="15.6" customHeight="1">
      <c r="A59" s="36"/>
      <c r="B59" s="37"/>
      <c r="C59" s="31" t="s">
        <v>30</v>
      </c>
      <c r="D59" s="38"/>
      <c r="E59" s="38"/>
      <c r="F59" s="29" t="str">
        <f>IF(E20="","",E20)</f>
        <v>Vyplň údaj</v>
      </c>
      <c r="G59" s="38"/>
      <c r="H59" s="38"/>
      <c r="I59" s="119" t="s">
        <v>35</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118</v>
      </c>
      <c r="D61" s="149"/>
      <c r="E61" s="149"/>
      <c r="F61" s="149"/>
      <c r="G61" s="149"/>
      <c r="H61" s="149"/>
      <c r="I61" s="150"/>
      <c r="J61" s="151" t="s">
        <v>119</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71</v>
      </c>
      <c r="D63" s="38"/>
      <c r="E63" s="38"/>
      <c r="F63" s="38"/>
      <c r="G63" s="38"/>
      <c r="H63" s="38"/>
      <c r="I63" s="117"/>
      <c r="J63" s="79">
        <f>J92</f>
        <v>0</v>
      </c>
      <c r="K63" s="38"/>
      <c r="L63" s="118"/>
      <c r="S63" s="36"/>
      <c r="T63" s="36"/>
      <c r="U63" s="36"/>
      <c r="V63" s="36"/>
      <c r="W63" s="36"/>
      <c r="X63" s="36"/>
      <c r="Y63" s="36"/>
      <c r="Z63" s="36"/>
      <c r="AA63" s="36"/>
      <c r="AB63" s="36"/>
      <c r="AC63" s="36"/>
      <c r="AD63" s="36"/>
      <c r="AE63" s="36"/>
      <c r="AU63" s="19" t="s">
        <v>120</v>
      </c>
    </row>
    <row r="64" spans="1:47" s="9" customFormat="1" ht="24.95" customHeight="1">
      <c r="B64" s="153"/>
      <c r="C64" s="154"/>
      <c r="D64" s="155" t="s">
        <v>2064</v>
      </c>
      <c r="E64" s="156"/>
      <c r="F64" s="156"/>
      <c r="G64" s="156"/>
      <c r="H64" s="156"/>
      <c r="I64" s="157"/>
      <c r="J64" s="158">
        <f>J93</f>
        <v>0</v>
      </c>
      <c r="K64" s="154"/>
      <c r="L64" s="159"/>
    </row>
    <row r="65" spans="1:31" s="10" customFormat="1" ht="19.899999999999999" customHeight="1">
      <c r="B65" s="160"/>
      <c r="C65" s="99"/>
      <c r="D65" s="161" t="s">
        <v>2065</v>
      </c>
      <c r="E65" s="162"/>
      <c r="F65" s="162"/>
      <c r="G65" s="162"/>
      <c r="H65" s="162"/>
      <c r="I65" s="163"/>
      <c r="J65" s="164">
        <f>J94</f>
        <v>0</v>
      </c>
      <c r="K65" s="99"/>
      <c r="L65" s="165"/>
    </row>
    <row r="66" spans="1:31" s="10" customFormat="1" ht="19.899999999999999" customHeight="1">
      <c r="B66" s="160"/>
      <c r="C66" s="99"/>
      <c r="D66" s="161" t="s">
        <v>2066</v>
      </c>
      <c r="E66" s="162"/>
      <c r="F66" s="162"/>
      <c r="G66" s="162"/>
      <c r="H66" s="162"/>
      <c r="I66" s="163"/>
      <c r="J66" s="164">
        <f>J101</f>
        <v>0</v>
      </c>
      <c r="K66" s="99"/>
      <c r="L66" s="165"/>
    </row>
    <row r="67" spans="1:31" s="10" customFormat="1" ht="19.899999999999999" customHeight="1">
      <c r="B67" s="160"/>
      <c r="C67" s="99"/>
      <c r="D67" s="161" t="s">
        <v>2067</v>
      </c>
      <c r="E67" s="162"/>
      <c r="F67" s="162"/>
      <c r="G67" s="162"/>
      <c r="H67" s="162"/>
      <c r="I67" s="163"/>
      <c r="J67" s="164">
        <f>J103</f>
        <v>0</v>
      </c>
      <c r="K67" s="99"/>
      <c r="L67" s="165"/>
    </row>
    <row r="68" spans="1:31" s="10" customFormat="1" ht="19.899999999999999" customHeight="1">
      <c r="B68" s="160"/>
      <c r="C68" s="99"/>
      <c r="D68" s="161" t="s">
        <v>2068</v>
      </c>
      <c r="E68" s="162"/>
      <c r="F68" s="162"/>
      <c r="G68" s="162"/>
      <c r="H68" s="162"/>
      <c r="I68" s="163"/>
      <c r="J68" s="164">
        <f>J110</f>
        <v>0</v>
      </c>
      <c r="K68" s="99"/>
      <c r="L68" s="165"/>
    </row>
    <row r="69" spans="1:31" s="10" customFormat="1" ht="19.899999999999999" customHeight="1">
      <c r="B69" s="160"/>
      <c r="C69" s="99"/>
      <c r="D69" s="161" t="s">
        <v>2069</v>
      </c>
      <c r="E69" s="162"/>
      <c r="F69" s="162"/>
      <c r="G69" s="162"/>
      <c r="H69" s="162"/>
      <c r="I69" s="163"/>
      <c r="J69" s="164">
        <f>J113</f>
        <v>0</v>
      </c>
      <c r="K69" s="99"/>
      <c r="L69" s="165"/>
    </row>
    <row r="70" spans="1:31" s="10" customFormat="1" ht="19.899999999999999" customHeight="1">
      <c r="B70" s="160"/>
      <c r="C70" s="99"/>
      <c r="D70" s="161" t="s">
        <v>2070</v>
      </c>
      <c r="E70" s="162"/>
      <c r="F70" s="162"/>
      <c r="G70" s="162"/>
      <c r="H70" s="162"/>
      <c r="I70" s="163"/>
      <c r="J70" s="164">
        <f>J115</f>
        <v>0</v>
      </c>
      <c r="K70" s="99"/>
      <c r="L70" s="165"/>
    </row>
    <row r="71" spans="1:31" s="2" customFormat="1" ht="21.75" customHeight="1">
      <c r="A71" s="36"/>
      <c r="B71" s="37"/>
      <c r="C71" s="38"/>
      <c r="D71" s="38"/>
      <c r="E71" s="38"/>
      <c r="F71" s="38"/>
      <c r="G71" s="38"/>
      <c r="H71" s="38"/>
      <c r="I71" s="117"/>
      <c r="J71" s="38"/>
      <c r="K71" s="38"/>
      <c r="L71" s="118"/>
      <c r="S71" s="36"/>
      <c r="T71" s="36"/>
      <c r="U71" s="36"/>
      <c r="V71" s="36"/>
      <c r="W71" s="36"/>
      <c r="X71" s="36"/>
      <c r="Y71" s="36"/>
      <c r="Z71" s="36"/>
      <c r="AA71" s="36"/>
      <c r="AB71" s="36"/>
      <c r="AC71" s="36"/>
      <c r="AD71" s="36"/>
      <c r="AE71" s="36"/>
    </row>
    <row r="72" spans="1:31" s="2" customFormat="1" ht="6.95" customHeight="1">
      <c r="A72" s="36"/>
      <c r="B72" s="49"/>
      <c r="C72" s="50"/>
      <c r="D72" s="50"/>
      <c r="E72" s="50"/>
      <c r="F72" s="50"/>
      <c r="G72" s="50"/>
      <c r="H72" s="50"/>
      <c r="I72" s="144"/>
      <c r="J72" s="50"/>
      <c r="K72" s="50"/>
      <c r="L72" s="118"/>
      <c r="S72" s="36"/>
      <c r="T72" s="36"/>
      <c r="U72" s="36"/>
      <c r="V72" s="36"/>
      <c r="W72" s="36"/>
      <c r="X72" s="36"/>
      <c r="Y72" s="36"/>
      <c r="Z72" s="36"/>
      <c r="AA72" s="36"/>
      <c r="AB72" s="36"/>
      <c r="AC72" s="36"/>
      <c r="AD72" s="36"/>
      <c r="AE72" s="36"/>
    </row>
    <row r="76" spans="1:31" s="2" customFormat="1" ht="6.95" customHeight="1">
      <c r="A76" s="36"/>
      <c r="B76" s="51"/>
      <c r="C76" s="52"/>
      <c r="D76" s="52"/>
      <c r="E76" s="52"/>
      <c r="F76" s="52"/>
      <c r="G76" s="52"/>
      <c r="H76" s="52"/>
      <c r="I76" s="147"/>
      <c r="J76" s="52"/>
      <c r="K76" s="52"/>
      <c r="L76" s="118"/>
      <c r="S76" s="36"/>
      <c r="T76" s="36"/>
      <c r="U76" s="36"/>
      <c r="V76" s="36"/>
      <c r="W76" s="36"/>
      <c r="X76" s="36"/>
      <c r="Y76" s="36"/>
      <c r="Z76" s="36"/>
      <c r="AA76" s="36"/>
      <c r="AB76" s="36"/>
      <c r="AC76" s="36"/>
      <c r="AD76" s="36"/>
      <c r="AE76" s="36"/>
    </row>
    <row r="77" spans="1:31" s="2" customFormat="1" ht="24.95" customHeight="1">
      <c r="A77" s="36"/>
      <c r="B77" s="37"/>
      <c r="C77" s="25" t="s">
        <v>148</v>
      </c>
      <c r="D77" s="38"/>
      <c r="E77" s="38"/>
      <c r="F77" s="38"/>
      <c r="G77" s="38"/>
      <c r="H77" s="38"/>
      <c r="I77" s="117"/>
      <c r="J77" s="38"/>
      <c r="K77" s="38"/>
      <c r="L77" s="11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2" customHeight="1">
      <c r="A79" s="36"/>
      <c r="B79" s="37"/>
      <c r="C79" s="31" t="s">
        <v>17</v>
      </c>
      <c r="D79" s="38"/>
      <c r="E79" s="38"/>
      <c r="F79" s="38"/>
      <c r="G79" s="38"/>
      <c r="H79" s="38"/>
      <c r="I79" s="117"/>
      <c r="J79" s="38"/>
      <c r="K79" s="38"/>
      <c r="L79" s="118"/>
      <c r="S79" s="36"/>
      <c r="T79" s="36"/>
      <c r="U79" s="36"/>
      <c r="V79" s="36"/>
      <c r="W79" s="36"/>
      <c r="X79" s="36"/>
      <c r="Y79" s="36"/>
      <c r="Z79" s="36"/>
      <c r="AA79" s="36"/>
      <c r="AB79" s="36"/>
      <c r="AC79" s="36"/>
      <c r="AD79" s="36"/>
      <c r="AE79" s="36"/>
    </row>
    <row r="80" spans="1:31" s="2" customFormat="1" ht="24" customHeight="1">
      <c r="A80" s="36"/>
      <c r="B80" s="37"/>
      <c r="C80" s="38"/>
      <c r="D80" s="38"/>
      <c r="E80" s="400" t="str">
        <f>E7</f>
        <v>Společenské a kulturní centrum Krnov - řešení vzduchotechniky, hlediště, ozvučení a úpravy interiéru divadla v Krnově</v>
      </c>
      <c r="F80" s="401"/>
      <c r="G80" s="401"/>
      <c r="H80" s="401"/>
      <c r="I80" s="117"/>
      <c r="J80" s="38"/>
      <c r="K80" s="38"/>
      <c r="L80" s="118"/>
      <c r="S80" s="36"/>
      <c r="T80" s="36"/>
      <c r="U80" s="36"/>
      <c r="V80" s="36"/>
      <c r="W80" s="36"/>
      <c r="X80" s="36"/>
      <c r="Y80" s="36"/>
      <c r="Z80" s="36"/>
      <c r="AA80" s="36"/>
      <c r="AB80" s="36"/>
      <c r="AC80" s="36"/>
      <c r="AD80" s="36"/>
      <c r="AE80" s="36"/>
    </row>
    <row r="81" spans="1:65" s="1" customFormat="1" ht="12" customHeight="1">
      <c r="B81" s="23"/>
      <c r="C81" s="31" t="s">
        <v>113</v>
      </c>
      <c r="D81" s="24"/>
      <c r="E81" s="24"/>
      <c r="F81" s="24"/>
      <c r="G81" s="24"/>
      <c r="H81" s="24"/>
      <c r="I81" s="110"/>
      <c r="J81" s="24"/>
      <c r="K81" s="24"/>
      <c r="L81" s="22"/>
    </row>
    <row r="82" spans="1:65" s="2" customFormat="1" ht="14.45" customHeight="1">
      <c r="A82" s="36"/>
      <c r="B82" s="37"/>
      <c r="C82" s="38"/>
      <c r="D82" s="38"/>
      <c r="E82" s="400" t="s">
        <v>2062</v>
      </c>
      <c r="F82" s="402"/>
      <c r="G82" s="402"/>
      <c r="H82" s="402"/>
      <c r="I82" s="117"/>
      <c r="J82" s="38"/>
      <c r="K82" s="38"/>
      <c r="L82" s="118"/>
      <c r="S82" s="36"/>
      <c r="T82" s="36"/>
      <c r="U82" s="36"/>
      <c r="V82" s="36"/>
      <c r="W82" s="36"/>
      <c r="X82" s="36"/>
      <c r="Y82" s="36"/>
      <c r="Z82" s="36"/>
      <c r="AA82" s="36"/>
      <c r="AB82" s="36"/>
      <c r="AC82" s="36"/>
      <c r="AD82" s="36"/>
      <c r="AE82" s="36"/>
    </row>
    <row r="83" spans="1:65" s="2" customFormat="1" ht="12" customHeight="1">
      <c r="A83" s="36"/>
      <c r="B83" s="37"/>
      <c r="C83" s="31" t="s">
        <v>115</v>
      </c>
      <c r="D83" s="38"/>
      <c r="E83" s="38"/>
      <c r="F83" s="38"/>
      <c r="G83" s="38"/>
      <c r="H83" s="38"/>
      <c r="I83" s="117"/>
      <c r="J83" s="38"/>
      <c r="K83" s="38"/>
      <c r="L83" s="118"/>
      <c r="S83" s="36"/>
      <c r="T83" s="36"/>
      <c r="U83" s="36"/>
      <c r="V83" s="36"/>
      <c r="W83" s="36"/>
      <c r="X83" s="36"/>
      <c r="Y83" s="36"/>
      <c r="Z83" s="36"/>
      <c r="AA83" s="36"/>
      <c r="AB83" s="36"/>
      <c r="AC83" s="36"/>
      <c r="AD83" s="36"/>
      <c r="AE83" s="36"/>
    </row>
    <row r="84" spans="1:65" s="2" customFormat="1" ht="14.45" customHeight="1">
      <c r="A84" s="36"/>
      <c r="B84" s="37"/>
      <c r="C84" s="38"/>
      <c r="D84" s="38"/>
      <c r="E84" s="354" t="str">
        <f>E11</f>
        <v xml:space="preserve">2.1 - Soupis prací - Vedlejší a ostatní náklady </v>
      </c>
      <c r="F84" s="402"/>
      <c r="G84" s="402"/>
      <c r="H84" s="402"/>
      <c r="I84" s="117"/>
      <c r="J84" s="38"/>
      <c r="K84" s="38"/>
      <c r="L84" s="118"/>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2" customFormat="1" ht="12" customHeight="1">
      <c r="A86" s="36"/>
      <c r="B86" s="37"/>
      <c r="C86" s="31" t="s">
        <v>22</v>
      </c>
      <c r="D86" s="38"/>
      <c r="E86" s="38"/>
      <c r="F86" s="29" t="str">
        <f>F14</f>
        <v xml:space="preserve"> </v>
      </c>
      <c r="G86" s="38"/>
      <c r="H86" s="38"/>
      <c r="I86" s="119" t="s">
        <v>24</v>
      </c>
      <c r="J86" s="61" t="str">
        <f>IF(J14="","",J14)</f>
        <v>20. 1. 2020</v>
      </c>
      <c r="K86" s="38"/>
      <c r="L86" s="118"/>
      <c r="S86" s="36"/>
      <c r="T86" s="36"/>
      <c r="U86" s="36"/>
      <c r="V86" s="36"/>
      <c r="W86" s="36"/>
      <c r="X86" s="36"/>
      <c r="Y86" s="36"/>
      <c r="Z86" s="36"/>
      <c r="AA86" s="36"/>
      <c r="AB86" s="36"/>
      <c r="AC86" s="36"/>
      <c r="AD86" s="36"/>
      <c r="AE86" s="36"/>
    </row>
    <row r="87" spans="1:65" s="2" customFormat="1" ht="6.95" customHeight="1">
      <c r="A87" s="36"/>
      <c r="B87" s="37"/>
      <c r="C87" s="38"/>
      <c r="D87" s="38"/>
      <c r="E87" s="38"/>
      <c r="F87" s="38"/>
      <c r="G87" s="38"/>
      <c r="H87" s="38"/>
      <c r="I87" s="117"/>
      <c r="J87" s="38"/>
      <c r="K87" s="38"/>
      <c r="L87" s="118"/>
      <c r="S87" s="36"/>
      <c r="T87" s="36"/>
      <c r="U87" s="36"/>
      <c r="V87" s="36"/>
      <c r="W87" s="36"/>
      <c r="X87" s="36"/>
      <c r="Y87" s="36"/>
      <c r="Z87" s="36"/>
      <c r="AA87" s="36"/>
      <c r="AB87" s="36"/>
      <c r="AC87" s="36"/>
      <c r="AD87" s="36"/>
      <c r="AE87" s="36"/>
    </row>
    <row r="88" spans="1:65" s="2" customFormat="1" ht="26.45" customHeight="1">
      <c r="A88" s="36"/>
      <c r="B88" s="37"/>
      <c r="C88" s="31" t="s">
        <v>26</v>
      </c>
      <c r="D88" s="38"/>
      <c r="E88" s="38"/>
      <c r="F88" s="29" t="str">
        <f>E17</f>
        <v>Město Krnov</v>
      </c>
      <c r="G88" s="38"/>
      <c r="H88" s="38"/>
      <c r="I88" s="119" t="s">
        <v>32</v>
      </c>
      <c r="J88" s="34" t="str">
        <f>E23</f>
        <v>Ateliér Simona Group</v>
      </c>
      <c r="K88" s="38"/>
      <c r="L88" s="118"/>
      <c r="S88" s="36"/>
      <c r="T88" s="36"/>
      <c r="U88" s="36"/>
      <c r="V88" s="36"/>
      <c r="W88" s="36"/>
      <c r="X88" s="36"/>
      <c r="Y88" s="36"/>
      <c r="Z88" s="36"/>
      <c r="AA88" s="36"/>
      <c r="AB88" s="36"/>
      <c r="AC88" s="36"/>
      <c r="AD88" s="36"/>
      <c r="AE88" s="36"/>
    </row>
    <row r="89" spans="1:65" s="2" customFormat="1" ht="15.6" customHeight="1">
      <c r="A89" s="36"/>
      <c r="B89" s="37"/>
      <c r="C89" s="31" t="s">
        <v>30</v>
      </c>
      <c r="D89" s="38"/>
      <c r="E89" s="38"/>
      <c r="F89" s="29" t="str">
        <f>IF(E20="","",E20)</f>
        <v>Vyplň údaj</v>
      </c>
      <c r="G89" s="38"/>
      <c r="H89" s="38"/>
      <c r="I89" s="119" t="s">
        <v>35</v>
      </c>
      <c r="J89" s="34" t="str">
        <f>E26</f>
        <v>Kolková</v>
      </c>
      <c r="K89" s="38"/>
      <c r="L89" s="118"/>
      <c r="S89" s="36"/>
      <c r="T89" s="36"/>
      <c r="U89" s="36"/>
      <c r="V89" s="36"/>
      <c r="W89" s="36"/>
      <c r="X89" s="36"/>
      <c r="Y89" s="36"/>
      <c r="Z89" s="36"/>
      <c r="AA89" s="36"/>
      <c r="AB89" s="36"/>
      <c r="AC89" s="36"/>
      <c r="AD89" s="36"/>
      <c r="AE89" s="36"/>
    </row>
    <row r="90" spans="1:65" s="2" customFormat="1" ht="10.35" customHeight="1">
      <c r="A90" s="36"/>
      <c r="B90" s="37"/>
      <c r="C90" s="38"/>
      <c r="D90" s="38"/>
      <c r="E90" s="38"/>
      <c r="F90" s="38"/>
      <c r="G90" s="38"/>
      <c r="H90" s="38"/>
      <c r="I90" s="117"/>
      <c r="J90" s="38"/>
      <c r="K90" s="38"/>
      <c r="L90" s="118"/>
      <c r="S90" s="36"/>
      <c r="T90" s="36"/>
      <c r="U90" s="36"/>
      <c r="V90" s="36"/>
      <c r="W90" s="36"/>
      <c r="X90" s="36"/>
      <c r="Y90" s="36"/>
      <c r="Z90" s="36"/>
      <c r="AA90" s="36"/>
      <c r="AB90" s="36"/>
      <c r="AC90" s="36"/>
      <c r="AD90" s="36"/>
      <c r="AE90" s="36"/>
    </row>
    <row r="91" spans="1:65" s="11" customFormat="1" ht="29.25" customHeight="1">
      <c r="A91" s="166"/>
      <c r="B91" s="167"/>
      <c r="C91" s="168" t="s">
        <v>149</v>
      </c>
      <c r="D91" s="169" t="s">
        <v>58</v>
      </c>
      <c r="E91" s="169" t="s">
        <v>54</v>
      </c>
      <c r="F91" s="169" t="s">
        <v>55</v>
      </c>
      <c r="G91" s="169" t="s">
        <v>150</v>
      </c>
      <c r="H91" s="169" t="s">
        <v>151</v>
      </c>
      <c r="I91" s="170" t="s">
        <v>152</v>
      </c>
      <c r="J91" s="169" t="s">
        <v>119</v>
      </c>
      <c r="K91" s="171" t="s">
        <v>153</v>
      </c>
      <c r="L91" s="172"/>
      <c r="M91" s="70" t="s">
        <v>20</v>
      </c>
      <c r="N91" s="71" t="s">
        <v>43</v>
      </c>
      <c r="O91" s="71" t="s">
        <v>154</v>
      </c>
      <c r="P91" s="71" t="s">
        <v>155</v>
      </c>
      <c r="Q91" s="71" t="s">
        <v>156</v>
      </c>
      <c r="R91" s="71" t="s">
        <v>157</v>
      </c>
      <c r="S91" s="71" t="s">
        <v>158</v>
      </c>
      <c r="T91" s="72" t="s">
        <v>159</v>
      </c>
      <c r="U91" s="166"/>
      <c r="V91" s="166"/>
      <c r="W91" s="166"/>
      <c r="X91" s="166"/>
      <c r="Y91" s="166"/>
      <c r="Z91" s="166"/>
      <c r="AA91" s="166"/>
      <c r="AB91" s="166"/>
      <c r="AC91" s="166"/>
      <c r="AD91" s="166"/>
      <c r="AE91" s="166"/>
    </row>
    <row r="92" spans="1:65" s="2" customFormat="1" ht="22.9" customHeight="1">
      <c r="A92" s="36"/>
      <c r="B92" s="37"/>
      <c r="C92" s="77" t="s">
        <v>160</v>
      </c>
      <c r="D92" s="38"/>
      <c r="E92" s="38"/>
      <c r="F92" s="38"/>
      <c r="G92" s="38"/>
      <c r="H92" s="38"/>
      <c r="I92" s="117"/>
      <c r="J92" s="173">
        <f>BK92</f>
        <v>0</v>
      </c>
      <c r="K92" s="38"/>
      <c r="L92" s="41"/>
      <c r="M92" s="73"/>
      <c r="N92" s="174"/>
      <c r="O92" s="74"/>
      <c r="P92" s="175">
        <f>P93</f>
        <v>0</v>
      </c>
      <c r="Q92" s="74"/>
      <c r="R92" s="175">
        <f>R93</f>
        <v>0</v>
      </c>
      <c r="S92" s="74"/>
      <c r="T92" s="176">
        <f>T93</f>
        <v>0</v>
      </c>
      <c r="U92" s="36"/>
      <c r="V92" s="36"/>
      <c r="W92" s="36"/>
      <c r="X92" s="36"/>
      <c r="Y92" s="36"/>
      <c r="Z92" s="36"/>
      <c r="AA92" s="36"/>
      <c r="AB92" s="36"/>
      <c r="AC92" s="36"/>
      <c r="AD92" s="36"/>
      <c r="AE92" s="36"/>
      <c r="AT92" s="19" t="s">
        <v>72</v>
      </c>
      <c r="AU92" s="19" t="s">
        <v>120</v>
      </c>
      <c r="BK92" s="177">
        <f>BK93</f>
        <v>0</v>
      </c>
    </row>
    <row r="93" spans="1:65" s="12" customFormat="1" ht="25.9" customHeight="1">
      <c r="B93" s="178"/>
      <c r="C93" s="179"/>
      <c r="D93" s="180" t="s">
        <v>72</v>
      </c>
      <c r="E93" s="181" t="s">
        <v>2071</v>
      </c>
      <c r="F93" s="181" t="s">
        <v>2072</v>
      </c>
      <c r="G93" s="179"/>
      <c r="H93" s="179"/>
      <c r="I93" s="182"/>
      <c r="J93" s="183">
        <f>BK93</f>
        <v>0</v>
      </c>
      <c r="K93" s="179"/>
      <c r="L93" s="184"/>
      <c r="M93" s="185"/>
      <c r="N93" s="186"/>
      <c r="O93" s="186"/>
      <c r="P93" s="187">
        <f>P94+P101+P103+P110+P113+P115</f>
        <v>0</v>
      </c>
      <c r="Q93" s="186"/>
      <c r="R93" s="187">
        <f>R94+R101+R103+R110+R113+R115</f>
        <v>0</v>
      </c>
      <c r="S93" s="186"/>
      <c r="T93" s="188">
        <f>T94+T101+T103+T110+T113+T115</f>
        <v>0</v>
      </c>
      <c r="AR93" s="189" t="s">
        <v>198</v>
      </c>
      <c r="AT93" s="190" t="s">
        <v>72</v>
      </c>
      <c r="AU93" s="190" t="s">
        <v>73</v>
      </c>
      <c r="AY93" s="189" t="s">
        <v>163</v>
      </c>
      <c r="BK93" s="191">
        <f>BK94+BK101+BK103+BK110+BK113+BK115</f>
        <v>0</v>
      </c>
    </row>
    <row r="94" spans="1:65" s="12" customFormat="1" ht="22.9" customHeight="1">
      <c r="B94" s="178"/>
      <c r="C94" s="179"/>
      <c r="D94" s="180" t="s">
        <v>72</v>
      </c>
      <c r="E94" s="192" t="s">
        <v>2073</v>
      </c>
      <c r="F94" s="192" t="s">
        <v>2074</v>
      </c>
      <c r="G94" s="179"/>
      <c r="H94" s="179"/>
      <c r="I94" s="182"/>
      <c r="J94" s="193">
        <f>BK94</f>
        <v>0</v>
      </c>
      <c r="K94" s="179"/>
      <c r="L94" s="184"/>
      <c r="M94" s="185"/>
      <c r="N94" s="186"/>
      <c r="O94" s="186"/>
      <c r="P94" s="187">
        <f>SUM(P95:P100)</f>
        <v>0</v>
      </c>
      <c r="Q94" s="186"/>
      <c r="R94" s="187">
        <f>SUM(R95:R100)</f>
        <v>0</v>
      </c>
      <c r="S94" s="186"/>
      <c r="T94" s="188">
        <f>SUM(T95:T100)</f>
        <v>0</v>
      </c>
      <c r="AR94" s="189" t="s">
        <v>198</v>
      </c>
      <c r="AT94" s="190" t="s">
        <v>72</v>
      </c>
      <c r="AU94" s="190" t="s">
        <v>80</v>
      </c>
      <c r="AY94" s="189" t="s">
        <v>163</v>
      </c>
      <c r="BK94" s="191">
        <f>SUM(BK95:BK100)</f>
        <v>0</v>
      </c>
    </row>
    <row r="95" spans="1:65" s="2" customFormat="1" ht="14.45" customHeight="1">
      <c r="A95" s="36"/>
      <c r="B95" s="37"/>
      <c r="C95" s="194" t="s">
        <v>80</v>
      </c>
      <c r="D95" s="194" t="s">
        <v>166</v>
      </c>
      <c r="E95" s="195" t="s">
        <v>2075</v>
      </c>
      <c r="F95" s="196" t="s">
        <v>2076</v>
      </c>
      <c r="G95" s="197" t="s">
        <v>2077</v>
      </c>
      <c r="H95" s="198">
        <v>1</v>
      </c>
      <c r="I95" s="199"/>
      <c r="J95" s="200">
        <f t="shared" ref="J95:J100" si="0">ROUND(I95*H95,2)</f>
        <v>0</v>
      </c>
      <c r="K95" s="196" t="s">
        <v>170</v>
      </c>
      <c r="L95" s="41"/>
      <c r="M95" s="201" t="s">
        <v>20</v>
      </c>
      <c r="N95" s="202" t="s">
        <v>44</v>
      </c>
      <c r="O95" s="66"/>
      <c r="P95" s="203">
        <f t="shared" ref="P95:P100" si="1">O95*H95</f>
        <v>0</v>
      </c>
      <c r="Q95" s="203">
        <v>0</v>
      </c>
      <c r="R95" s="203">
        <f t="shared" ref="R95:R100" si="2">Q95*H95</f>
        <v>0</v>
      </c>
      <c r="S95" s="203">
        <v>0</v>
      </c>
      <c r="T95" s="204">
        <f t="shared" ref="T95:T100" si="3">S95*H95</f>
        <v>0</v>
      </c>
      <c r="U95" s="36"/>
      <c r="V95" s="36"/>
      <c r="W95" s="36"/>
      <c r="X95" s="36"/>
      <c r="Y95" s="36"/>
      <c r="Z95" s="36"/>
      <c r="AA95" s="36"/>
      <c r="AB95" s="36"/>
      <c r="AC95" s="36"/>
      <c r="AD95" s="36"/>
      <c r="AE95" s="36"/>
      <c r="AR95" s="205" t="s">
        <v>2078</v>
      </c>
      <c r="AT95" s="205" t="s">
        <v>166</v>
      </c>
      <c r="AU95" s="205" t="s">
        <v>82</v>
      </c>
      <c r="AY95" s="19" t="s">
        <v>163</v>
      </c>
      <c r="BE95" s="206">
        <f t="shared" ref="BE95:BE100" si="4">IF(N95="základní",J95,0)</f>
        <v>0</v>
      </c>
      <c r="BF95" s="206">
        <f t="shared" ref="BF95:BF100" si="5">IF(N95="snížená",J95,0)</f>
        <v>0</v>
      </c>
      <c r="BG95" s="206">
        <f t="shared" ref="BG95:BG100" si="6">IF(N95="zákl. přenesená",J95,0)</f>
        <v>0</v>
      </c>
      <c r="BH95" s="206">
        <f t="shared" ref="BH95:BH100" si="7">IF(N95="sníž. přenesená",J95,0)</f>
        <v>0</v>
      </c>
      <c r="BI95" s="206">
        <f t="shared" ref="BI95:BI100" si="8">IF(N95="nulová",J95,0)</f>
        <v>0</v>
      </c>
      <c r="BJ95" s="19" t="s">
        <v>80</v>
      </c>
      <c r="BK95" s="206">
        <f t="shared" ref="BK95:BK100" si="9">ROUND(I95*H95,2)</f>
        <v>0</v>
      </c>
      <c r="BL95" s="19" t="s">
        <v>2078</v>
      </c>
      <c r="BM95" s="205" t="s">
        <v>2079</v>
      </c>
    </row>
    <row r="96" spans="1:65" s="2" customFormat="1" ht="14.45" customHeight="1">
      <c r="A96" s="36"/>
      <c r="B96" s="37"/>
      <c r="C96" s="194" t="s">
        <v>82</v>
      </c>
      <c r="D96" s="194" t="s">
        <v>166</v>
      </c>
      <c r="E96" s="195" t="s">
        <v>2080</v>
      </c>
      <c r="F96" s="196" t="s">
        <v>2081</v>
      </c>
      <c r="G96" s="197" t="s">
        <v>2077</v>
      </c>
      <c r="H96" s="198">
        <v>1</v>
      </c>
      <c r="I96" s="199"/>
      <c r="J96" s="200">
        <f t="shared" si="0"/>
        <v>0</v>
      </c>
      <c r="K96" s="196" t="s">
        <v>20</v>
      </c>
      <c r="L96" s="41"/>
      <c r="M96" s="201" t="s">
        <v>20</v>
      </c>
      <c r="N96" s="202" t="s">
        <v>44</v>
      </c>
      <c r="O96" s="66"/>
      <c r="P96" s="203">
        <f t="shared" si="1"/>
        <v>0</v>
      </c>
      <c r="Q96" s="203">
        <v>0</v>
      </c>
      <c r="R96" s="203">
        <f t="shared" si="2"/>
        <v>0</v>
      </c>
      <c r="S96" s="203">
        <v>0</v>
      </c>
      <c r="T96" s="204">
        <f t="shared" si="3"/>
        <v>0</v>
      </c>
      <c r="U96" s="36"/>
      <c r="V96" s="36"/>
      <c r="W96" s="36"/>
      <c r="X96" s="36"/>
      <c r="Y96" s="36"/>
      <c r="Z96" s="36"/>
      <c r="AA96" s="36"/>
      <c r="AB96" s="36"/>
      <c r="AC96" s="36"/>
      <c r="AD96" s="36"/>
      <c r="AE96" s="36"/>
      <c r="AR96" s="205" t="s">
        <v>2078</v>
      </c>
      <c r="AT96" s="205" t="s">
        <v>166</v>
      </c>
      <c r="AU96" s="205" t="s">
        <v>82</v>
      </c>
      <c r="AY96" s="19" t="s">
        <v>163</v>
      </c>
      <c r="BE96" s="206">
        <f t="shared" si="4"/>
        <v>0</v>
      </c>
      <c r="BF96" s="206">
        <f t="shared" si="5"/>
        <v>0</v>
      </c>
      <c r="BG96" s="206">
        <f t="shared" si="6"/>
        <v>0</v>
      </c>
      <c r="BH96" s="206">
        <f t="shared" si="7"/>
        <v>0</v>
      </c>
      <c r="BI96" s="206">
        <f t="shared" si="8"/>
        <v>0</v>
      </c>
      <c r="BJ96" s="19" t="s">
        <v>80</v>
      </c>
      <c r="BK96" s="206">
        <f t="shared" si="9"/>
        <v>0</v>
      </c>
      <c r="BL96" s="19" t="s">
        <v>2078</v>
      </c>
      <c r="BM96" s="205" t="s">
        <v>2082</v>
      </c>
    </row>
    <row r="97" spans="1:65" s="2" customFormat="1" ht="14.45" customHeight="1">
      <c r="A97" s="36"/>
      <c r="B97" s="37"/>
      <c r="C97" s="194" t="s">
        <v>164</v>
      </c>
      <c r="D97" s="194" t="s">
        <v>166</v>
      </c>
      <c r="E97" s="195" t="s">
        <v>2083</v>
      </c>
      <c r="F97" s="196" t="s">
        <v>2084</v>
      </c>
      <c r="G97" s="197" t="s">
        <v>2077</v>
      </c>
      <c r="H97" s="198">
        <v>1</v>
      </c>
      <c r="I97" s="199"/>
      <c r="J97" s="200">
        <f t="shared" si="0"/>
        <v>0</v>
      </c>
      <c r="K97" s="196" t="s">
        <v>170</v>
      </c>
      <c r="L97" s="41"/>
      <c r="M97" s="201" t="s">
        <v>20</v>
      </c>
      <c r="N97" s="202" t="s">
        <v>44</v>
      </c>
      <c r="O97" s="66"/>
      <c r="P97" s="203">
        <f t="shared" si="1"/>
        <v>0</v>
      </c>
      <c r="Q97" s="203">
        <v>0</v>
      </c>
      <c r="R97" s="203">
        <f t="shared" si="2"/>
        <v>0</v>
      </c>
      <c r="S97" s="203">
        <v>0</v>
      </c>
      <c r="T97" s="204">
        <f t="shared" si="3"/>
        <v>0</v>
      </c>
      <c r="U97" s="36"/>
      <c r="V97" s="36"/>
      <c r="W97" s="36"/>
      <c r="X97" s="36"/>
      <c r="Y97" s="36"/>
      <c r="Z97" s="36"/>
      <c r="AA97" s="36"/>
      <c r="AB97" s="36"/>
      <c r="AC97" s="36"/>
      <c r="AD97" s="36"/>
      <c r="AE97" s="36"/>
      <c r="AR97" s="205" t="s">
        <v>2078</v>
      </c>
      <c r="AT97" s="205" t="s">
        <v>166</v>
      </c>
      <c r="AU97" s="205" t="s">
        <v>82</v>
      </c>
      <c r="AY97" s="19" t="s">
        <v>163</v>
      </c>
      <c r="BE97" s="206">
        <f t="shared" si="4"/>
        <v>0</v>
      </c>
      <c r="BF97" s="206">
        <f t="shared" si="5"/>
        <v>0</v>
      </c>
      <c r="BG97" s="206">
        <f t="shared" si="6"/>
        <v>0</v>
      </c>
      <c r="BH97" s="206">
        <f t="shared" si="7"/>
        <v>0</v>
      </c>
      <c r="BI97" s="206">
        <f t="shared" si="8"/>
        <v>0</v>
      </c>
      <c r="BJ97" s="19" t="s">
        <v>80</v>
      </c>
      <c r="BK97" s="206">
        <f t="shared" si="9"/>
        <v>0</v>
      </c>
      <c r="BL97" s="19" t="s">
        <v>2078</v>
      </c>
      <c r="BM97" s="205" t="s">
        <v>2085</v>
      </c>
    </row>
    <row r="98" spans="1:65" s="2" customFormat="1" ht="14.45" customHeight="1">
      <c r="A98" s="36"/>
      <c r="B98" s="37"/>
      <c r="C98" s="194" t="s">
        <v>171</v>
      </c>
      <c r="D98" s="194" t="s">
        <v>166</v>
      </c>
      <c r="E98" s="195" t="s">
        <v>2086</v>
      </c>
      <c r="F98" s="196" t="s">
        <v>2087</v>
      </c>
      <c r="G98" s="197" t="s">
        <v>2077</v>
      </c>
      <c r="H98" s="198">
        <v>1</v>
      </c>
      <c r="I98" s="199"/>
      <c r="J98" s="200">
        <f t="shared" si="0"/>
        <v>0</v>
      </c>
      <c r="K98" s="196" t="s">
        <v>20</v>
      </c>
      <c r="L98" s="41"/>
      <c r="M98" s="201" t="s">
        <v>20</v>
      </c>
      <c r="N98" s="202" t="s">
        <v>44</v>
      </c>
      <c r="O98" s="66"/>
      <c r="P98" s="203">
        <f t="shared" si="1"/>
        <v>0</v>
      </c>
      <c r="Q98" s="203">
        <v>0</v>
      </c>
      <c r="R98" s="203">
        <f t="shared" si="2"/>
        <v>0</v>
      </c>
      <c r="S98" s="203">
        <v>0</v>
      </c>
      <c r="T98" s="204">
        <f t="shared" si="3"/>
        <v>0</v>
      </c>
      <c r="U98" s="36"/>
      <c r="V98" s="36"/>
      <c r="W98" s="36"/>
      <c r="X98" s="36"/>
      <c r="Y98" s="36"/>
      <c r="Z98" s="36"/>
      <c r="AA98" s="36"/>
      <c r="AB98" s="36"/>
      <c r="AC98" s="36"/>
      <c r="AD98" s="36"/>
      <c r="AE98" s="36"/>
      <c r="AR98" s="205" t="s">
        <v>2078</v>
      </c>
      <c r="AT98" s="205" t="s">
        <v>166</v>
      </c>
      <c r="AU98" s="205" t="s">
        <v>82</v>
      </c>
      <c r="AY98" s="19" t="s">
        <v>163</v>
      </c>
      <c r="BE98" s="206">
        <f t="shared" si="4"/>
        <v>0</v>
      </c>
      <c r="BF98" s="206">
        <f t="shared" si="5"/>
        <v>0</v>
      </c>
      <c r="BG98" s="206">
        <f t="shared" si="6"/>
        <v>0</v>
      </c>
      <c r="BH98" s="206">
        <f t="shared" si="7"/>
        <v>0</v>
      </c>
      <c r="BI98" s="206">
        <f t="shared" si="8"/>
        <v>0</v>
      </c>
      <c r="BJ98" s="19" t="s">
        <v>80</v>
      </c>
      <c r="BK98" s="206">
        <f t="shared" si="9"/>
        <v>0</v>
      </c>
      <c r="BL98" s="19" t="s">
        <v>2078</v>
      </c>
      <c r="BM98" s="205" t="s">
        <v>2088</v>
      </c>
    </row>
    <row r="99" spans="1:65" s="2" customFormat="1" ht="14.45" customHeight="1">
      <c r="A99" s="36"/>
      <c r="B99" s="37"/>
      <c r="C99" s="194" t="s">
        <v>198</v>
      </c>
      <c r="D99" s="194" t="s">
        <v>166</v>
      </c>
      <c r="E99" s="195" t="s">
        <v>2089</v>
      </c>
      <c r="F99" s="196" t="s">
        <v>2090</v>
      </c>
      <c r="G99" s="197" t="s">
        <v>2077</v>
      </c>
      <c r="H99" s="198">
        <v>1</v>
      </c>
      <c r="I99" s="199"/>
      <c r="J99" s="200">
        <f t="shared" si="0"/>
        <v>0</v>
      </c>
      <c r="K99" s="196" t="s">
        <v>20</v>
      </c>
      <c r="L99" s="41"/>
      <c r="M99" s="201" t="s">
        <v>20</v>
      </c>
      <c r="N99" s="202" t="s">
        <v>44</v>
      </c>
      <c r="O99" s="66"/>
      <c r="P99" s="203">
        <f t="shared" si="1"/>
        <v>0</v>
      </c>
      <c r="Q99" s="203">
        <v>0</v>
      </c>
      <c r="R99" s="203">
        <f t="shared" si="2"/>
        <v>0</v>
      </c>
      <c r="S99" s="203">
        <v>0</v>
      </c>
      <c r="T99" s="204">
        <f t="shared" si="3"/>
        <v>0</v>
      </c>
      <c r="U99" s="36"/>
      <c r="V99" s="36"/>
      <c r="W99" s="36"/>
      <c r="X99" s="36"/>
      <c r="Y99" s="36"/>
      <c r="Z99" s="36"/>
      <c r="AA99" s="36"/>
      <c r="AB99" s="36"/>
      <c r="AC99" s="36"/>
      <c r="AD99" s="36"/>
      <c r="AE99" s="36"/>
      <c r="AR99" s="205" t="s">
        <v>2078</v>
      </c>
      <c r="AT99" s="205" t="s">
        <v>166</v>
      </c>
      <c r="AU99" s="205" t="s">
        <v>82</v>
      </c>
      <c r="AY99" s="19" t="s">
        <v>163</v>
      </c>
      <c r="BE99" s="206">
        <f t="shared" si="4"/>
        <v>0</v>
      </c>
      <c r="BF99" s="206">
        <f t="shared" si="5"/>
        <v>0</v>
      </c>
      <c r="BG99" s="206">
        <f t="shared" si="6"/>
        <v>0</v>
      </c>
      <c r="BH99" s="206">
        <f t="shared" si="7"/>
        <v>0</v>
      </c>
      <c r="BI99" s="206">
        <f t="shared" si="8"/>
        <v>0</v>
      </c>
      <c r="BJ99" s="19" t="s">
        <v>80</v>
      </c>
      <c r="BK99" s="206">
        <f t="shared" si="9"/>
        <v>0</v>
      </c>
      <c r="BL99" s="19" t="s">
        <v>2078</v>
      </c>
      <c r="BM99" s="205" t="s">
        <v>2091</v>
      </c>
    </row>
    <row r="100" spans="1:65" s="2" customFormat="1" ht="14.45" customHeight="1">
      <c r="A100" s="36"/>
      <c r="B100" s="37"/>
      <c r="C100" s="194" t="s">
        <v>204</v>
      </c>
      <c r="D100" s="194" t="s">
        <v>166</v>
      </c>
      <c r="E100" s="195" t="s">
        <v>2092</v>
      </c>
      <c r="F100" s="196" t="s">
        <v>2093</v>
      </c>
      <c r="G100" s="197" t="s">
        <v>2077</v>
      </c>
      <c r="H100" s="198">
        <v>6</v>
      </c>
      <c r="I100" s="199"/>
      <c r="J100" s="200">
        <f t="shared" si="0"/>
        <v>0</v>
      </c>
      <c r="K100" s="196" t="s">
        <v>20</v>
      </c>
      <c r="L100" s="41"/>
      <c r="M100" s="201" t="s">
        <v>20</v>
      </c>
      <c r="N100" s="202" t="s">
        <v>44</v>
      </c>
      <c r="O100" s="66"/>
      <c r="P100" s="203">
        <f t="shared" si="1"/>
        <v>0</v>
      </c>
      <c r="Q100" s="203">
        <v>0</v>
      </c>
      <c r="R100" s="203">
        <f t="shared" si="2"/>
        <v>0</v>
      </c>
      <c r="S100" s="203">
        <v>0</v>
      </c>
      <c r="T100" s="204">
        <f t="shared" si="3"/>
        <v>0</v>
      </c>
      <c r="U100" s="36"/>
      <c r="V100" s="36"/>
      <c r="W100" s="36"/>
      <c r="X100" s="36"/>
      <c r="Y100" s="36"/>
      <c r="Z100" s="36"/>
      <c r="AA100" s="36"/>
      <c r="AB100" s="36"/>
      <c r="AC100" s="36"/>
      <c r="AD100" s="36"/>
      <c r="AE100" s="36"/>
      <c r="AR100" s="205" t="s">
        <v>2078</v>
      </c>
      <c r="AT100" s="205" t="s">
        <v>166</v>
      </c>
      <c r="AU100" s="205" t="s">
        <v>82</v>
      </c>
      <c r="AY100" s="19" t="s">
        <v>163</v>
      </c>
      <c r="BE100" s="206">
        <f t="shared" si="4"/>
        <v>0</v>
      </c>
      <c r="BF100" s="206">
        <f t="shared" si="5"/>
        <v>0</v>
      </c>
      <c r="BG100" s="206">
        <f t="shared" si="6"/>
        <v>0</v>
      </c>
      <c r="BH100" s="206">
        <f t="shared" si="7"/>
        <v>0</v>
      </c>
      <c r="BI100" s="206">
        <f t="shared" si="8"/>
        <v>0</v>
      </c>
      <c r="BJ100" s="19" t="s">
        <v>80</v>
      </c>
      <c r="BK100" s="206">
        <f t="shared" si="9"/>
        <v>0</v>
      </c>
      <c r="BL100" s="19" t="s">
        <v>2078</v>
      </c>
      <c r="BM100" s="205" t="s">
        <v>2094</v>
      </c>
    </row>
    <row r="101" spans="1:65" s="12" customFormat="1" ht="22.9" customHeight="1">
      <c r="B101" s="178"/>
      <c r="C101" s="179"/>
      <c r="D101" s="180" t="s">
        <v>72</v>
      </c>
      <c r="E101" s="192" t="s">
        <v>2095</v>
      </c>
      <c r="F101" s="192" t="s">
        <v>2096</v>
      </c>
      <c r="G101" s="179"/>
      <c r="H101" s="179"/>
      <c r="I101" s="182"/>
      <c r="J101" s="193">
        <f>BK101</f>
        <v>0</v>
      </c>
      <c r="K101" s="179"/>
      <c r="L101" s="184"/>
      <c r="M101" s="185"/>
      <c r="N101" s="186"/>
      <c r="O101" s="186"/>
      <c r="P101" s="187">
        <f>P102</f>
        <v>0</v>
      </c>
      <c r="Q101" s="186"/>
      <c r="R101" s="187">
        <f>R102</f>
        <v>0</v>
      </c>
      <c r="S101" s="186"/>
      <c r="T101" s="188">
        <f>T102</f>
        <v>0</v>
      </c>
      <c r="AR101" s="189" t="s">
        <v>198</v>
      </c>
      <c r="AT101" s="190" t="s">
        <v>72</v>
      </c>
      <c r="AU101" s="190" t="s">
        <v>80</v>
      </c>
      <c r="AY101" s="189" t="s">
        <v>163</v>
      </c>
      <c r="BK101" s="191">
        <f>BK102</f>
        <v>0</v>
      </c>
    </row>
    <row r="102" spans="1:65" s="2" customFormat="1" ht="14.45" customHeight="1">
      <c r="A102" s="36"/>
      <c r="B102" s="37"/>
      <c r="C102" s="194" t="s">
        <v>213</v>
      </c>
      <c r="D102" s="194" t="s">
        <v>166</v>
      </c>
      <c r="E102" s="195" t="s">
        <v>2097</v>
      </c>
      <c r="F102" s="196" t="s">
        <v>2096</v>
      </c>
      <c r="G102" s="197" t="s">
        <v>2077</v>
      </c>
      <c r="H102" s="198">
        <v>1</v>
      </c>
      <c r="I102" s="199"/>
      <c r="J102" s="200">
        <f>ROUND(I102*H102,2)</f>
        <v>0</v>
      </c>
      <c r="K102" s="196" t="s">
        <v>170</v>
      </c>
      <c r="L102" s="41"/>
      <c r="M102" s="201" t="s">
        <v>20</v>
      </c>
      <c r="N102" s="202" t="s">
        <v>44</v>
      </c>
      <c r="O102" s="66"/>
      <c r="P102" s="203">
        <f>O102*H102</f>
        <v>0</v>
      </c>
      <c r="Q102" s="203">
        <v>0</v>
      </c>
      <c r="R102" s="203">
        <f>Q102*H102</f>
        <v>0</v>
      </c>
      <c r="S102" s="203">
        <v>0</v>
      </c>
      <c r="T102" s="204">
        <f>S102*H102</f>
        <v>0</v>
      </c>
      <c r="U102" s="36"/>
      <c r="V102" s="36"/>
      <c r="W102" s="36"/>
      <c r="X102" s="36"/>
      <c r="Y102" s="36"/>
      <c r="Z102" s="36"/>
      <c r="AA102" s="36"/>
      <c r="AB102" s="36"/>
      <c r="AC102" s="36"/>
      <c r="AD102" s="36"/>
      <c r="AE102" s="36"/>
      <c r="AR102" s="205" t="s">
        <v>2078</v>
      </c>
      <c r="AT102" s="205" t="s">
        <v>166</v>
      </c>
      <c r="AU102" s="205" t="s">
        <v>82</v>
      </c>
      <c r="AY102" s="19" t="s">
        <v>163</v>
      </c>
      <c r="BE102" s="206">
        <f>IF(N102="základní",J102,0)</f>
        <v>0</v>
      </c>
      <c r="BF102" s="206">
        <f>IF(N102="snížená",J102,0)</f>
        <v>0</v>
      </c>
      <c r="BG102" s="206">
        <f>IF(N102="zákl. přenesená",J102,0)</f>
        <v>0</v>
      </c>
      <c r="BH102" s="206">
        <f>IF(N102="sníž. přenesená",J102,0)</f>
        <v>0</v>
      </c>
      <c r="BI102" s="206">
        <f>IF(N102="nulová",J102,0)</f>
        <v>0</v>
      </c>
      <c r="BJ102" s="19" t="s">
        <v>80</v>
      </c>
      <c r="BK102" s="206">
        <f>ROUND(I102*H102,2)</f>
        <v>0</v>
      </c>
      <c r="BL102" s="19" t="s">
        <v>2078</v>
      </c>
      <c r="BM102" s="205" t="s">
        <v>2098</v>
      </c>
    </row>
    <row r="103" spans="1:65" s="12" customFormat="1" ht="22.9" customHeight="1">
      <c r="B103" s="178"/>
      <c r="C103" s="179"/>
      <c r="D103" s="180" t="s">
        <v>72</v>
      </c>
      <c r="E103" s="192" t="s">
        <v>2099</v>
      </c>
      <c r="F103" s="192" t="s">
        <v>2100</v>
      </c>
      <c r="G103" s="179"/>
      <c r="H103" s="179"/>
      <c r="I103" s="182"/>
      <c r="J103" s="193">
        <f>BK103</f>
        <v>0</v>
      </c>
      <c r="K103" s="179"/>
      <c r="L103" s="184"/>
      <c r="M103" s="185"/>
      <c r="N103" s="186"/>
      <c r="O103" s="186"/>
      <c r="P103" s="187">
        <f>SUM(P104:P109)</f>
        <v>0</v>
      </c>
      <c r="Q103" s="186"/>
      <c r="R103" s="187">
        <f>SUM(R104:R109)</f>
        <v>0</v>
      </c>
      <c r="S103" s="186"/>
      <c r="T103" s="188">
        <f>SUM(T104:T109)</f>
        <v>0</v>
      </c>
      <c r="AR103" s="189" t="s">
        <v>198</v>
      </c>
      <c r="AT103" s="190" t="s">
        <v>72</v>
      </c>
      <c r="AU103" s="190" t="s">
        <v>80</v>
      </c>
      <c r="AY103" s="189" t="s">
        <v>163</v>
      </c>
      <c r="BK103" s="191">
        <f>SUM(BK104:BK109)</f>
        <v>0</v>
      </c>
    </row>
    <row r="104" spans="1:65" s="2" customFormat="1" ht="14.45" customHeight="1">
      <c r="A104" s="36"/>
      <c r="B104" s="37"/>
      <c r="C104" s="194" t="s">
        <v>217</v>
      </c>
      <c r="D104" s="194" t="s">
        <v>166</v>
      </c>
      <c r="E104" s="195" t="s">
        <v>2101</v>
      </c>
      <c r="F104" s="196" t="s">
        <v>2100</v>
      </c>
      <c r="G104" s="197" t="s">
        <v>2077</v>
      </c>
      <c r="H104" s="198">
        <v>1</v>
      </c>
      <c r="I104" s="199"/>
      <c r="J104" s="200">
        <f t="shared" ref="J104:J109" si="10">ROUND(I104*H104,2)</f>
        <v>0</v>
      </c>
      <c r="K104" s="196" t="s">
        <v>170</v>
      </c>
      <c r="L104" s="41"/>
      <c r="M104" s="201" t="s">
        <v>20</v>
      </c>
      <c r="N104" s="202" t="s">
        <v>44</v>
      </c>
      <c r="O104" s="66"/>
      <c r="P104" s="203">
        <f t="shared" ref="P104:P109" si="11">O104*H104</f>
        <v>0</v>
      </c>
      <c r="Q104" s="203">
        <v>0</v>
      </c>
      <c r="R104" s="203">
        <f t="shared" ref="R104:R109" si="12">Q104*H104</f>
        <v>0</v>
      </c>
      <c r="S104" s="203">
        <v>0</v>
      </c>
      <c r="T104" s="204">
        <f t="shared" ref="T104:T109" si="13">S104*H104</f>
        <v>0</v>
      </c>
      <c r="U104" s="36"/>
      <c r="V104" s="36"/>
      <c r="W104" s="36"/>
      <c r="X104" s="36"/>
      <c r="Y104" s="36"/>
      <c r="Z104" s="36"/>
      <c r="AA104" s="36"/>
      <c r="AB104" s="36"/>
      <c r="AC104" s="36"/>
      <c r="AD104" s="36"/>
      <c r="AE104" s="36"/>
      <c r="AR104" s="205" t="s">
        <v>2078</v>
      </c>
      <c r="AT104" s="205" t="s">
        <v>166</v>
      </c>
      <c r="AU104" s="205" t="s">
        <v>82</v>
      </c>
      <c r="AY104" s="19" t="s">
        <v>163</v>
      </c>
      <c r="BE104" s="206">
        <f t="shared" ref="BE104:BE109" si="14">IF(N104="základní",J104,0)</f>
        <v>0</v>
      </c>
      <c r="BF104" s="206">
        <f t="shared" ref="BF104:BF109" si="15">IF(N104="snížená",J104,0)</f>
        <v>0</v>
      </c>
      <c r="BG104" s="206">
        <f t="shared" ref="BG104:BG109" si="16">IF(N104="zákl. přenesená",J104,0)</f>
        <v>0</v>
      </c>
      <c r="BH104" s="206">
        <f t="shared" ref="BH104:BH109" si="17">IF(N104="sníž. přenesená",J104,0)</f>
        <v>0</v>
      </c>
      <c r="BI104" s="206">
        <f t="shared" ref="BI104:BI109" si="18">IF(N104="nulová",J104,0)</f>
        <v>0</v>
      </c>
      <c r="BJ104" s="19" t="s">
        <v>80</v>
      </c>
      <c r="BK104" s="206">
        <f t="shared" ref="BK104:BK109" si="19">ROUND(I104*H104,2)</f>
        <v>0</v>
      </c>
      <c r="BL104" s="19" t="s">
        <v>2078</v>
      </c>
      <c r="BM104" s="205" t="s">
        <v>2102</v>
      </c>
    </row>
    <row r="105" spans="1:65" s="2" customFormat="1" ht="14.45" customHeight="1">
      <c r="A105" s="36"/>
      <c r="B105" s="37"/>
      <c r="C105" s="194" t="s">
        <v>232</v>
      </c>
      <c r="D105" s="194" t="s">
        <v>166</v>
      </c>
      <c r="E105" s="195" t="s">
        <v>2103</v>
      </c>
      <c r="F105" s="196" t="s">
        <v>2104</v>
      </c>
      <c r="G105" s="197" t="s">
        <v>2077</v>
      </c>
      <c r="H105" s="198">
        <v>1</v>
      </c>
      <c r="I105" s="199"/>
      <c r="J105" s="200">
        <f t="shared" si="10"/>
        <v>0</v>
      </c>
      <c r="K105" s="196" t="s">
        <v>170</v>
      </c>
      <c r="L105" s="41"/>
      <c r="M105" s="201" t="s">
        <v>20</v>
      </c>
      <c r="N105" s="202" t="s">
        <v>44</v>
      </c>
      <c r="O105" s="66"/>
      <c r="P105" s="203">
        <f t="shared" si="11"/>
        <v>0</v>
      </c>
      <c r="Q105" s="203">
        <v>0</v>
      </c>
      <c r="R105" s="203">
        <f t="shared" si="12"/>
        <v>0</v>
      </c>
      <c r="S105" s="203">
        <v>0</v>
      </c>
      <c r="T105" s="204">
        <f t="shared" si="13"/>
        <v>0</v>
      </c>
      <c r="U105" s="36"/>
      <c r="V105" s="36"/>
      <c r="W105" s="36"/>
      <c r="X105" s="36"/>
      <c r="Y105" s="36"/>
      <c r="Z105" s="36"/>
      <c r="AA105" s="36"/>
      <c r="AB105" s="36"/>
      <c r="AC105" s="36"/>
      <c r="AD105" s="36"/>
      <c r="AE105" s="36"/>
      <c r="AR105" s="205" t="s">
        <v>2078</v>
      </c>
      <c r="AT105" s="205" t="s">
        <v>166</v>
      </c>
      <c r="AU105" s="205" t="s">
        <v>82</v>
      </c>
      <c r="AY105" s="19" t="s">
        <v>163</v>
      </c>
      <c r="BE105" s="206">
        <f t="shared" si="14"/>
        <v>0</v>
      </c>
      <c r="BF105" s="206">
        <f t="shared" si="15"/>
        <v>0</v>
      </c>
      <c r="BG105" s="206">
        <f t="shared" si="16"/>
        <v>0</v>
      </c>
      <c r="BH105" s="206">
        <f t="shared" si="17"/>
        <v>0</v>
      </c>
      <c r="BI105" s="206">
        <f t="shared" si="18"/>
        <v>0</v>
      </c>
      <c r="BJ105" s="19" t="s">
        <v>80</v>
      </c>
      <c r="BK105" s="206">
        <f t="shared" si="19"/>
        <v>0</v>
      </c>
      <c r="BL105" s="19" t="s">
        <v>2078</v>
      </c>
      <c r="BM105" s="205" t="s">
        <v>2105</v>
      </c>
    </row>
    <row r="106" spans="1:65" s="2" customFormat="1" ht="14.45" customHeight="1">
      <c r="A106" s="36"/>
      <c r="B106" s="37"/>
      <c r="C106" s="194" t="s">
        <v>238</v>
      </c>
      <c r="D106" s="194" t="s">
        <v>166</v>
      </c>
      <c r="E106" s="195" t="s">
        <v>2106</v>
      </c>
      <c r="F106" s="196" t="s">
        <v>2107</v>
      </c>
      <c r="G106" s="197" t="s">
        <v>2077</v>
      </c>
      <c r="H106" s="198">
        <v>1</v>
      </c>
      <c r="I106" s="199"/>
      <c r="J106" s="200">
        <f t="shared" si="10"/>
        <v>0</v>
      </c>
      <c r="K106" s="196" t="s">
        <v>170</v>
      </c>
      <c r="L106" s="41"/>
      <c r="M106" s="201" t="s">
        <v>20</v>
      </c>
      <c r="N106" s="202" t="s">
        <v>44</v>
      </c>
      <c r="O106" s="66"/>
      <c r="P106" s="203">
        <f t="shared" si="11"/>
        <v>0</v>
      </c>
      <c r="Q106" s="203">
        <v>0</v>
      </c>
      <c r="R106" s="203">
        <f t="shared" si="12"/>
        <v>0</v>
      </c>
      <c r="S106" s="203">
        <v>0</v>
      </c>
      <c r="T106" s="204">
        <f t="shared" si="13"/>
        <v>0</v>
      </c>
      <c r="U106" s="36"/>
      <c r="V106" s="36"/>
      <c r="W106" s="36"/>
      <c r="X106" s="36"/>
      <c r="Y106" s="36"/>
      <c r="Z106" s="36"/>
      <c r="AA106" s="36"/>
      <c r="AB106" s="36"/>
      <c r="AC106" s="36"/>
      <c r="AD106" s="36"/>
      <c r="AE106" s="36"/>
      <c r="AR106" s="205" t="s">
        <v>2078</v>
      </c>
      <c r="AT106" s="205" t="s">
        <v>166</v>
      </c>
      <c r="AU106" s="205" t="s">
        <v>82</v>
      </c>
      <c r="AY106" s="19" t="s">
        <v>163</v>
      </c>
      <c r="BE106" s="206">
        <f t="shared" si="14"/>
        <v>0</v>
      </c>
      <c r="BF106" s="206">
        <f t="shared" si="15"/>
        <v>0</v>
      </c>
      <c r="BG106" s="206">
        <f t="shared" si="16"/>
        <v>0</v>
      </c>
      <c r="BH106" s="206">
        <f t="shared" si="17"/>
        <v>0</v>
      </c>
      <c r="BI106" s="206">
        <f t="shared" si="18"/>
        <v>0</v>
      </c>
      <c r="BJ106" s="19" t="s">
        <v>80</v>
      </c>
      <c r="BK106" s="206">
        <f t="shared" si="19"/>
        <v>0</v>
      </c>
      <c r="BL106" s="19" t="s">
        <v>2078</v>
      </c>
      <c r="BM106" s="205" t="s">
        <v>2108</v>
      </c>
    </row>
    <row r="107" spans="1:65" s="2" customFormat="1" ht="14.45" customHeight="1">
      <c r="A107" s="36"/>
      <c r="B107" s="37"/>
      <c r="C107" s="194" t="s">
        <v>242</v>
      </c>
      <c r="D107" s="194" t="s">
        <v>166</v>
      </c>
      <c r="E107" s="195" t="s">
        <v>2109</v>
      </c>
      <c r="F107" s="196" t="s">
        <v>2110</v>
      </c>
      <c r="G107" s="197" t="s">
        <v>2077</v>
      </c>
      <c r="H107" s="198">
        <v>1</v>
      </c>
      <c r="I107" s="199"/>
      <c r="J107" s="200">
        <f t="shared" si="10"/>
        <v>0</v>
      </c>
      <c r="K107" s="196" t="s">
        <v>170</v>
      </c>
      <c r="L107" s="41"/>
      <c r="M107" s="201" t="s">
        <v>20</v>
      </c>
      <c r="N107" s="202" t="s">
        <v>44</v>
      </c>
      <c r="O107" s="66"/>
      <c r="P107" s="203">
        <f t="shared" si="11"/>
        <v>0</v>
      </c>
      <c r="Q107" s="203">
        <v>0</v>
      </c>
      <c r="R107" s="203">
        <f t="shared" si="12"/>
        <v>0</v>
      </c>
      <c r="S107" s="203">
        <v>0</v>
      </c>
      <c r="T107" s="204">
        <f t="shared" si="13"/>
        <v>0</v>
      </c>
      <c r="U107" s="36"/>
      <c r="V107" s="36"/>
      <c r="W107" s="36"/>
      <c r="X107" s="36"/>
      <c r="Y107" s="36"/>
      <c r="Z107" s="36"/>
      <c r="AA107" s="36"/>
      <c r="AB107" s="36"/>
      <c r="AC107" s="36"/>
      <c r="AD107" s="36"/>
      <c r="AE107" s="36"/>
      <c r="AR107" s="205" t="s">
        <v>2078</v>
      </c>
      <c r="AT107" s="205" t="s">
        <v>166</v>
      </c>
      <c r="AU107" s="205" t="s">
        <v>82</v>
      </c>
      <c r="AY107" s="19" t="s">
        <v>163</v>
      </c>
      <c r="BE107" s="206">
        <f t="shared" si="14"/>
        <v>0</v>
      </c>
      <c r="BF107" s="206">
        <f t="shared" si="15"/>
        <v>0</v>
      </c>
      <c r="BG107" s="206">
        <f t="shared" si="16"/>
        <v>0</v>
      </c>
      <c r="BH107" s="206">
        <f t="shared" si="17"/>
        <v>0</v>
      </c>
      <c r="BI107" s="206">
        <f t="shared" si="18"/>
        <v>0</v>
      </c>
      <c r="BJ107" s="19" t="s">
        <v>80</v>
      </c>
      <c r="BK107" s="206">
        <f t="shared" si="19"/>
        <v>0</v>
      </c>
      <c r="BL107" s="19" t="s">
        <v>2078</v>
      </c>
      <c r="BM107" s="205" t="s">
        <v>2111</v>
      </c>
    </row>
    <row r="108" spans="1:65" s="2" customFormat="1" ht="14.45" customHeight="1">
      <c r="A108" s="36"/>
      <c r="B108" s="37"/>
      <c r="C108" s="194" t="s">
        <v>248</v>
      </c>
      <c r="D108" s="194" t="s">
        <v>166</v>
      </c>
      <c r="E108" s="195" t="s">
        <v>2112</v>
      </c>
      <c r="F108" s="196" t="s">
        <v>2113</v>
      </c>
      <c r="G108" s="197" t="s">
        <v>2077</v>
      </c>
      <c r="H108" s="198">
        <v>1</v>
      </c>
      <c r="I108" s="199"/>
      <c r="J108" s="200">
        <f t="shared" si="10"/>
        <v>0</v>
      </c>
      <c r="K108" s="196" t="s">
        <v>170</v>
      </c>
      <c r="L108" s="41"/>
      <c r="M108" s="201" t="s">
        <v>20</v>
      </c>
      <c r="N108" s="202" t="s">
        <v>44</v>
      </c>
      <c r="O108" s="66"/>
      <c r="P108" s="203">
        <f t="shared" si="11"/>
        <v>0</v>
      </c>
      <c r="Q108" s="203">
        <v>0</v>
      </c>
      <c r="R108" s="203">
        <f t="shared" si="12"/>
        <v>0</v>
      </c>
      <c r="S108" s="203">
        <v>0</v>
      </c>
      <c r="T108" s="204">
        <f t="shared" si="13"/>
        <v>0</v>
      </c>
      <c r="U108" s="36"/>
      <c r="V108" s="36"/>
      <c r="W108" s="36"/>
      <c r="X108" s="36"/>
      <c r="Y108" s="36"/>
      <c r="Z108" s="36"/>
      <c r="AA108" s="36"/>
      <c r="AB108" s="36"/>
      <c r="AC108" s="36"/>
      <c r="AD108" s="36"/>
      <c r="AE108" s="36"/>
      <c r="AR108" s="205" t="s">
        <v>2078</v>
      </c>
      <c r="AT108" s="205" t="s">
        <v>166</v>
      </c>
      <c r="AU108" s="205" t="s">
        <v>82</v>
      </c>
      <c r="AY108" s="19" t="s">
        <v>163</v>
      </c>
      <c r="BE108" s="206">
        <f t="shared" si="14"/>
        <v>0</v>
      </c>
      <c r="BF108" s="206">
        <f t="shared" si="15"/>
        <v>0</v>
      </c>
      <c r="BG108" s="206">
        <f t="shared" si="16"/>
        <v>0</v>
      </c>
      <c r="BH108" s="206">
        <f t="shared" si="17"/>
        <v>0</v>
      </c>
      <c r="BI108" s="206">
        <f t="shared" si="18"/>
        <v>0</v>
      </c>
      <c r="BJ108" s="19" t="s">
        <v>80</v>
      </c>
      <c r="BK108" s="206">
        <f t="shared" si="19"/>
        <v>0</v>
      </c>
      <c r="BL108" s="19" t="s">
        <v>2078</v>
      </c>
      <c r="BM108" s="205" t="s">
        <v>2114</v>
      </c>
    </row>
    <row r="109" spans="1:65" s="2" customFormat="1" ht="14.45" customHeight="1">
      <c r="A109" s="36"/>
      <c r="B109" s="37"/>
      <c r="C109" s="194" t="s">
        <v>257</v>
      </c>
      <c r="D109" s="194" t="s">
        <v>166</v>
      </c>
      <c r="E109" s="195" t="s">
        <v>2115</v>
      </c>
      <c r="F109" s="196" t="s">
        <v>2116</v>
      </c>
      <c r="G109" s="197" t="s">
        <v>2077</v>
      </c>
      <c r="H109" s="198">
        <v>1</v>
      </c>
      <c r="I109" s="199"/>
      <c r="J109" s="200">
        <f t="shared" si="10"/>
        <v>0</v>
      </c>
      <c r="K109" s="196" t="s">
        <v>170</v>
      </c>
      <c r="L109" s="41"/>
      <c r="M109" s="201" t="s">
        <v>20</v>
      </c>
      <c r="N109" s="202" t="s">
        <v>44</v>
      </c>
      <c r="O109" s="66"/>
      <c r="P109" s="203">
        <f t="shared" si="11"/>
        <v>0</v>
      </c>
      <c r="Q109" s="203">
        <v>0</v>
      </c>
      <c r="R109" s="203">
        <f t="shared" si="12"/>
        <v>0</v>
      </c>
      <c r="S109" s="203">
        <v>0</v>
      </c>
      <c r="T109" s="204">
        <f t="shared" si="13"/>
        <v>0</v>
      </c>
      <c r="U109" s="36"/>
      <c r="V109" s="36"/>
      <c r="W109" s="36"/>
      <c r="X109" s="36"/>
      <c r="Y109" s="36"/>
      <c r="Z109" s="36"/>
      <c r="AA109" s="36"/>
      <c r="AB109" s="36"/>
      <c r="AC109" s="36"/>
      <c r="AD109" s="36"/>
      <c r="AE109" s="36"/>
      <c r="AR109" s="205" t="s">
        <v>2078</v>
      </c>
      <c r="AT109" s="205" t="s">
        <v>166</v>
      </c>
      <c r="AU109" s="205" t="s">
        <v>82</v>
      </c>
      <c r="AY109" s="19" t="s">
        <v>163</v>
      </c>
      <c r="BE109" s="206">
        <f t="shared" si="14"/>
        <v>0</v>
      </c>
      <c r="BF109" s="206">
        <f t="shared" si="15"/>
        <v>0</v>
      </c>
      <c r="BG109" s="206">
        <f t="shared" si="16"/>
        <v>0</v>
      </c>
      <c r="BH109" s="206">
        <f t="shared" si="17"/>
        <v>0</v>
      </c>
      <c r="BI109" s="206">
        <f t="shared" si="18"/>
        <v>0</v>
      </c>
      <c r="BJ109" s="19" t="s">
        <v>80</v>
      </c>
      <c r="BK109" s="206">
        <f t="shared" si="19"/>
        <v>0</v>
      </c>
      <c r="BL109" s="19" t="s">
        <v>2078</v>
      </c>
      <c r="BM109" s="205" t="s">
        <v>2117</v>
      </c>
    </row>
    <row r="110" spans="1:65" s="12" customFormat="1" ht="22.9" customHeight="1">
      <c r="B110" s="178"/>
      <c r="C110" s="179"/>
      <c r="D110" s="180" t="s">
        <v>72</v>
      </c>
      <c r="E110" s="192" t="s">
        <v>2118</v>
      </c>
      <c r="F110" s="192" t="s">
        <v>2119</v>
      </c>
      <c r="G110" s="179"/>
      <c r="H110" s="179"/>
      <c r="I110" s="182"/>
      <c r="J110" s="193">
        <f>BK110</f>
        <v>0</v>
      </c>
      <c r="K110" s="179"/>
      <c r="L110" s="184"/>
      <c r="M110" s="185"/>
      <c r="N110" s="186"/>
      <c r="O110" s="186"/>
      <c r="P110" s="187">
        <f>SUM(P111:P112)</f>
        <v>0</v>
      </c>
      <c r="Q110" s="186"/>
      <c r="R110" s="187">
        <f>SUM(R111:R112)</f>
        <v>0</v>
      </c>
      <c r="S110" s="186"/>
      <c r="T110" s="188">
        <f>SUM(T111:T112)</f>
        <v>0</v>
      </c>
      <c r="AR110" s="189" t="s">
        <v>198</v>
      </c>
      <c r="AT110" s="190" t="s">
        <v>72</v>
      </c>
      <c r="AU110" s="190" t="s">
        <v>80</v>
      </c>
      <c r="AY110" s="189" t="s">
        <v>163</v>
      </c>
      <c r="BK110" s="191">
        <f>SUM(BK111:BK112)</f>
        <v>0</v>
      </c>
    </row>
    <row r="111" spans="1:65" s="2" customFormat="1" ht="14.45" customHeight="1">
      <c r="A111" s="36"/>
      <c r="B111" s="37"/>
      <c r="C111" s="194" t="s">
        <v>264</v>
      </c>
      <c r="D111" s="194" t="s">
        <v>166</v>
      </c>
      <c r="E111" s="195" t="s">
        <v>2120</v>
      </c>
      <c r="F111" s="196" t="s">
        <v>2119</v>
      </c>
      <c r="G111" s="197" t="s">
        <v>2077</v>
      </c>
      <c r="H111" s="198">
        <v>1</v>
      </c>
      <c r="I111" s="199"/>
      <c r="J111" s="200">
        <f>ROUND(I111*H111,2)</f>
        <v>0</v>
      </c>
      <c r="K111" s="196" t="s">
        <v>170</v>
      </c>
      <c r="L111" s="41"/>
      <c r="M111" s="201" t="s">
        <v>20</v>
      </c>
      <c r="N111" s="202" t="s">
        <v>44</v>
      </c>
      <c r="O111" s="66"/>
      <c r="P111" s="203">
        <f>O111*H111</f>
        <v>0</v>
      </c>
      <c r="Q111" s="203">
        <v>0</v>
      </c>
      <c r="R111" s="203">
        <f>Q111*H111</f>
        <v>0</v>
      </c>
      <c r="S111" s="203">
        <v>0</v>
      </c>
      <c r="T111" s="204">
        <f>S111*H111</f>
        <v>0</v>
      </c>
      <c r="U111" s="36"/>
      <c r="V111" s="36"/>
      <c r="W111" s="36"/>
      <c r="X111" s="36"/>
      <c r="Y111" s="36"/>
      <c r="Z111" s="36"/>
      <c r="AA111" s="36"/>
      <c r="AB111" s="36"/>
      <c r="AC111" s="36"/>
      <c r="AD111" s="36"/>
      <c r="AE111" s="36"/>
      <c r="AR111" s="205" t="s">
        <v>2078</v>
      </c>
      <c r="AT111" s="205" t="s">
        <v>166</v>
      </c>
      <c r="AU111" s="205" t="s">
        <v>82</v>
      </c>
      <c r="AY111" s="19" t="s">
        <v>163</v>
      </c>
      <c r="BE111" s="206">
        <f>IF(N111="základní",J111,0)</f>
        <v>0</v>
      </c>
      <c r="BF111" s="206">
        <f>IF(N111="snížená",J111,0)</f>
        <v>0</v>
      </c>
      <c r="BG111" s="206">
        <f>IF(N111="zákl. přenesená",J111,0)</f>
        <v>0</v>
      </c>
      <c r="BH111" s="206">
        <f>IF(N111="sníž. přenesená",J111,0)</f>
        <v>0</v>
      </c>
      <c r="BI111" s="206">
        <f>IF(N111="nulová",J111,0)</f>
        <v>0</v>
      </c>
      <c r="BJ111" s="19" t="s">
        <v>80</v>
      </c>
      <c r="BK111" s="206">
        <f>ROUND(I111*H111,2)</f>
        <v>0</v>
      </c>
      <c r="BL111" s="19" t="s">
        <v>2078</v>
      </c>
      <c r="BM111" s="205" t="s">
        <v>2121</v>
      </c>
    </row>
    <row r="112" spans="1:65" s="2" customFormat="1" ht="14.45" customHeight="1">
      <c r="A112" s="36"/>
      <c r="B112" s="37"/>
      <c r="C112" s="194" t="s">
        <v>8</v>
      </c>
      <c r="D112" s="194" t="s">
        <v>166</v>
      </c>
      <c r="E112" s="195" t="s">
        <v>2122</v>
      </c>
      <c r="F112" s="196" t="s">
        <v>2123</v>
      </c>
      <c r="G112" s="197" t="s">
        <v>2077</v>
      </c>
      <c r="H112" s="198">
        <v>1</v>
      </c>
      <c r="I112" s="199"/>
      <c r="J112" s="200">
        <f>ROUND(I112*H112,2)</f>
        <v>0</v>
      </c>
      <c r="K112" s="196" t="s">
        <v>20</v>
      </c>
      <c r="L112" s="41"/>
      <c r="M112" s="201" t="s">
        <v>20</v>
      </c>
      <c r="N112" s="202" t="s">
        <v>44</v>
      </c>
      <c r="O112" s="66"/>
      <c r="P112" s="203">
        <f>O112*H112</f>
        <v>0</v>
      </c>
      <c r="Q112" s="203">
        <v>0</v>
      </c>
      <c r="R112" s="203">
        <f>Q112*H112</f>
        <v>0</v>
      </c>
      <c r="S112" s="203">
        <v>0</v>
      </c>
      <c r="T112" s="204">
        <f>S112*H112</f>
        <v>0</v>
      </c>
      <c r="U112" s="36"/>
      <c r="V112" s="36"/>
      <c r="W112" s="36"/>
      <c r="X112" s="36"/>
      <c r="Y112" s="36"/>
      <c r="Z112" s="36"/>
      <c r="AA112" s="36"/>
      <c r="AB112" s="36"/>
      <c r="AC112" s="36"/>
      <c r="AD112" s="36"/>
      <c r="AE112" s="36"/>
      <c r="AR112" s="205" t="s">
        <v>2078</v>
      </c>
      <c r="AT112" s="205" t="s">
        <v>166</v>
      </c>
      <c r="AU112" s="205" t="s">
        <v>82</v>
      </c>
      <c r="AY112" s="19" t="s">
        <v>163</v>
      </c>
      <c r="BE112" s="206">
        <f>IF(N112="základní",J112,0)</f>
        <v>0</v>
      </c>
      <c r="BF112" s="206">
        <f>IF(N112="snížená",J112,0)</f>
        <v>0</v>
      </c>
      <c r="BG112" s="206">
        <f>IF(N112="zákl. přenesená",J112,0)</f>
        <v>0</v>
      </c>
      <c r="BH112" s="206">
        <f>IF(N112="sníž. přenesená",J112,0)</f>
        <v>0</v>
      </c>
      <c r="BI112" s="206">
        <f>IF(N112="nulová",J112,0)</f>
        <v>0</v>
      </c>
      <c r="BJ112" s="19" t="s">
        <v>80</v>
      </c>
      <c r="BK112" s="206">
        <f>ROUND(I112*H112,2)</f>
        <v>0</v>
      </c>
      <c r="BL112" s="19" t="s">
        <v>2078</v>
      </c>
      <c r="BM112" s="205" t="s">
        <v>2124</v>
      </c>
    </row>
    <row r="113" spans="1:65" s="12" customFormat="1" ht="22.9" customHeight="1">
      <c r="B113" s="178"/>
      <c r="C113" s="179"/>
      <c r="D113" s="180" t="s">
        <v>72</v>
      </c>
      <c r="E113" s="192" t="s">
        <v>2125</v>
      </c>
      <c r="F113" s="192" t="s">
        <v>2126</v>
      </c>
      <c r="G113" s="179"/>
      <c r="H113" s="179"/>
      <c r="I113" s="182"/>
      <c r="J113" s="193">
        <f>BK113</f>
        <v>0</v>
      </c>
      <c r="K113" s="179"/>
      <c r="L113" s="184"/>
      <c r="M113" s="185"/>
      <c r="N113" s="186"/>
      <c r="O113" s="186"/>
      <c r="P113" s="187">
        <f>P114</f>
        <v>0</v>
      </c>
      <c r="Q113" s="186"/>
      <c r="R113" s="187">
        <f>R114</f>
        <v>0</v>
      </c>
      <c r="S113" s="186"/>
      <c r="T113" s="188">
        <f>T114</f>
        <v>0</v>
      </c>
      <c r="AR113" s="189" t="s">
        <v>198</v>
      </c>
      <c r="AT113" s="190" t="s">
        <v>72</v>
      </c>
      <c r="AU113" s="190" t="s">
        <v>80</v>
      </c>
      <c r="AY113" s="189" t="s">
        <v>163</v>
      </c>
      <c r="BK113" s="191">
        <f>BK114</f>
        <v>0</v>
      </c>
    </row>
    <row r="114" spans="1:65" s="2" customFormat="1" ht="14.45" customHeight="1">
      <c r="A114" s="36"/>
      <c r="B114" s="37"/>
      <c r="C114" s="194" t="s">
        <v>275</v>
      </c>
      <c r="D114" s="194" t="s">
        <v>166</v>
      </c>
      <c r="E114" s="195" t="s">
        <v>2127</v>
      </c>
      <c r="F114" s="196" t="s">
        <v>2126</v>
      </c>
      <c r="G114" s="197" t="s">
        <v>2077</v>
      </c>
      <c r="H114" s="198">
        <v>1</v>
      </c>
      <c r="I114" s="199"/>
      <c r="J114" s="200">
        <f>ROUND(I114*H114,2)</f>
        <v>0</v>
      </c>
      <c r="K114" s="196" t="s">
        <v>170</v>
      </c>
      <c r="L114" s="41"/>
      <c r="M114" s="201" t="s">
        <v>20</v>
      </c>
      <c r="N114" s="202" t="s">
        <v>44</v>
      </c>
      <c r="O114" s="66"/>
      <c r="P114" s="203">
        <f>O114*H114</f>
        <v>0</v>
      </c>
      <c r="Q114" s="203">
        <v>0</v>
      </c>
      <c r="R114" s="203">
        <f>Q114*H114</f>
        <v>0</v>
      </c>
      <c r="S114" s="203">
        <v>0</v>
      </c>
      <c r="T114" s="204">
        <f>S114*H114</f>
        <v>0</v>
      </c>
      <c r="U114" s="36"/>
      <c r="V114" s="36"/>
      <c r="W114" s="36"/>
      <c r="X114" s="36"/>
      <c r="Y114" s="36"/>
      <c r="Z114" s="36"/>
      <c r="AA114" s="36"/>
      <c r="AB114" s="36"/>
      <c r="AC114" s="36"/>
      <c r="AD114" s="36"/>
      <c r="AE114" s="36"/>
      <c r="AR114" s="205" t="s">
        <v>2078</v>
      </c>
      <c r="AT114" s="205" t="s">
        <v>166</v>
      </c>
      <c r="AU114" s="205" t="s">
        <v>82</v>
      </c>
      <c r="AY114" s="19" t="s">
        <v>163</v>
      </c>
      <c r="BE114" s="206">
        <f>IF(N114="základní",J114,0)</f>
        <v>0</v>
      </c>
      <c r="BF114" s="206">
        <f>IF(N114="snížená",J114,0)</f>
        <v>0</v>
      </c>
      <c r="BG114" s="206">
        <f>IF(N114="zákl. přenesená",J114,0)</f>
        <v>0</v>
      </c>
      <c r="BH114" s="206">
        <f>IF(N114="sníž. přenesená",J114,0)</f>
        <v>0</v>
      </c>
      <c r="BI114" s="206">
        <f>IF(N114="nulová",J114,0)</f>
        <v>0</v>
      </c>
      <c r="BJ114" s="19" t="s">
        <v>80</v>
      </c>
      <c r="BK114" s="206">
        <f>ROUND(I114*H114,2)</f>
        <v>0</v>
      </c>
      <c r="BL114" s="19" t="s">
        <v>2078</v>
      </c>
      <c r="BM114" s="205" t="s">
        <v>2128</v>
      </c>
    </row>
    <row r="115" spans="1:65" s="12" customFormat="1" ht="22.9" customHeight="1">
      <c r="B115" s="178"/>
      <c r="C115" s="179"/>
      <c r="D115" s="180" t="s">
        <v>72</v>
      </c>
      <c r="E115" s="192" t="s">
        <v>2129</v>
      </c>
      <c r="F115" s="192" t="s">
        <v>2130</v>
      </c>
      <c r="G115" s="179"/>
      <c r="H115" s="179"/>
      <c r="I115" s="182"/>
      <c r="J115" s="193">
        <f>BK115</f>
        <v>0</v>
      </c>
      <c r="K115" s="179"/>
      <c r="L115" s="184"/>
      <c r="M115" s="185"/>
      <c r="N115" s="186"/>
      <c r="O115" s="186"/>
      <c r="P115" s="187">
        <f>P116</f>
        <v>0</v>
      </c>
      <c r="Q115" s="186"/>
      <c r="R115" s="187">
        <f>R116</f>
        <v>0</v>
      </c>
      <c r="S115" s="186"/>
      <c r="T115" s="188">
        <f>T116</f>
        <v>0</v>
      </c>
      <c r="AR115" s="189" t="s">
        <v>198</v>
      </c>
      <c r="AT115" s="190" t="s">
        <v>72</v>
      </c>
      <c r="AU115" s="190" t="s">
        <v>80</v>
      </c>
      <c r="AY115" s="189" t="s">
        <v>163</v>
      </c>
      <c r="BK115" s="191">
        <f>BK116</f>
        <v>0</v>
      </c>
    </row>
    <row r="116" spans="1:65" s="2" customFormat="1" ht="14.45" customHeight="1">
      <c r="A116" s="36"/>
      <c r="B116" s="37"/>
      <c r="C116" s="194" t="s">
        <v>284</v>
      </c>
      <c r="D116" s="194" t="s">
        <v>166</v>
      </c>
      <c r="E116" s="195" t="s">
        <v>2131</v>
      </c>
      <c r="F116" s="196" t="s">
        <v>2130</v>
      </c>
      <c r="G116" s="197" t="s">
        <v>2077</v>
      </c>
      <c r="H116" s="198">
        <v>1</v>
      </c>
      <c r="I116" s="199"/>
      <c r="J116" s="200">
        <f>ROUND(I116*H116,2)</f>
        <v>0</v>
      </c>
      <c r="K116" s="196" t="s">
        <v>170</v>
      </c>
      <c r="L116" s="41"/>
      <c r="M116" s="269" t="s">
        <v>20</v>
      </c>
      <c r="N116" s="270" t="s">
        <v>44</v>
      </c>
      <c r="O116" s="266"/>
      <c r="P116" s="267">
        <f>O116*H116</f>
        <v>0</v>
      </c>
      <c r="Q116" s="267">
        <v>0</v>
      </c>
      <c r="R116" s="267">
        <f>Q116*H116</f>
        <v>0</v>
      </c>
      <c r="S116" s="267">
        <v>0</v>
      </c>
      <c r="T116" s="268">
        <f>S116*H116</f>
        <v>0</v>
      </c>
      <c r="U116" s="36"/>
      <c r="V116" s="36"/>
      <c r="W116" s="36"/>
      <c r="X116" s="36"/>
      <c r="Y116" s="36"/>
      <c r="Z116" s="36"/>
      <c r="AA116" s="36"/>
      <c r="AB116" s="36"/>
      <c r="AC116" s="36"/>
      <c r="AD116" s="36"/>
      <c r="AE116" s="36"/>
      <c r="AR116" s="205" t="s">
        <v>2078</v>
      </c>
      <c r="AT116" s="205" t="s">
        <v>166</v>
      </c>
      <c r="AU116" s="205" t="s">
        <v>82</v>
      </c>
      <c r="AY116" s="19" t="s">
        <v>163</v>
      </c>
      <c r="BE116" s="206">
        <f>IF(N116="základní",J116,0)</f>
        <v>0</v>
      </c>
      <c r="BF116" s="206">
        <f>IF(N116="snížená",J116,0)</f>
        <v>0</v>
      </c>
      <c r="BG116" s="206">
        <f>IF(N116="zákl. přenesená",J116,0)</f>
        <v>0</v>
      </c>
      <c r="BH116" s="206">
        <f>IF(N116="sníž. přenesená",J116,0)</f>
        <v>0</v>
      </c>
      <c r="BI116" s="206">
        <f>IF(N116="nulová",J116,0)</f>
        <v>0</v>
      </c>
      <c r="BJ116" s="19" t="s">
        <v>80</v>
      </c>
      <c r="BK116" s="206">
        <f>ROUND(I116*H116,2)</f>
        <v>0</v>
      </c>
      <c r="BL116" s="19" t="s">
        <v>2078</v>
      </c>
      <c r="BM116" s="205" t="s">
        <v>2132</v>
      </c>
    </row>
    <row r="117" spans="1:65" s="2" customFormat="1" ht="6.95" customHeight="1">
      <c r="A117" s="36"/>
      <c r="B117" s="49"/>
      <c r="C117" s="50"/>
      <c r="D117" s="50"/>
      <c r="E117" s="50"/>
      <c r="F117" s="50"/>
      <c r="G117" s="50"/>
      <c r="H117" s="50"/>
      <c r="I117" s="144"/>
      <c r="J117" s="50"/>
      <c r="K117" s="50"/>
      <c r="L117" s="41"/>
      <c r="M117" s="36"/>
      <c r="O117" s="36"/>
      <c r="P117" s="36"/>
      <c r="Q117" s="36"/>
      <c r="R117" s="36"/>
      <c r="S117" s="36"/>
      <c r="T117" s="36"/>
      <c r="U117" s="36"/>
      <c r="V117" s="36"/>
      <c r="W117" s="36"/>
      <c r="X117" s="36"/>
      <c r="Y117" s="36"/>
      <c r="Z117" s="36"/>
      <c r="AA117" s="36"/>
      <c r="AB117" s="36"/>
      <c r="AC117" s="36"/>
      <c r="AD117" s="36"/>
      <c r="AE117" s="36"/>
    </row>
  </sheetData>
  <sheetProtection algorithmName="SHA-512" hashValue="ktGU+YoWIanzcYHh3CF8co6DEOTEKGtdF1bpRa/tsjljRmvHmwoi5ZkeSueMww+d5umrpqGOsivt1pBaZrjJDw==" saltValue="ItyRqtKyZhWzuEKv3A/JZBeek8eMhrbksokWaaEJOSwwPFn2zOZQWNtI2FiIHzfN0WawHdG5N84dObh9T6EXkw==" spinCount="100000" sheet="1" objects="1" scenarios="1" formatColumns="0" formatRows="0" autoFilter="0"/>
  <autoFilter ref="C91:K116" xr:uid="{00000000-0009-0000-0000-000008000000}"/>
  <mergeCells count="12">
    <mergeCell ref="E84:H84"/>
    <mergeCell ref="L2:V2"/>
    <mergeCell ref="E50:H50"/>
    <mergeCell ref="E52:H52"/>
    <mergeCell ref="E54:H54"/>
    <mergeCell ref="E80:H80"/>
    <mergeCell ref="E82:H8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19</vt:i4>
      </vt:variant>
    </vt:vector>
  </HeadingPairs>
  <TitlesOfParts>
    <vt:vector size="29" baseType="lpstr">
      <vt:lpstr>Rekapitulace stavby</vt:lpstr>
      <vt:lpstr>D.1.1 - Soupis prací - st...</vt:lpstr>
      <vt:lpstr>D.1.4.1 - Soupis prací - ...</vt:lpstr>
      <vt:lpstr>D.1.4.2 - Soupis prací - ...</vt:lpstr>
      <vt:lpstr>D.1.4.3 - Soupis prací - ...</vt:lpstr>
      <vt:lpstr>D.1.4.4 - Soupis prací - ...</vt:lpstr>
      <vt:lpstr>D.1.4.5 - Soupis prací - ...</vt:lpstr>
      <vt:lpstr>D.1.4.6 - Soupis prací - ...</vt:lpstr>
      <vt:lpstr>2.1 - Soupis prací - Vedl...</vt:lpstr>
      <vt:lpstr>Pokyny pro vyplnění</vt:lpstr>
      <vt:lpstr>'2.1 - Soupis prací - Vedl...'!Názvy_tisku</vt:lpstr>
      <vt:lpstr>'D.1.1 - Soupis prací - st...'!Názvy_tisku</vt:lpstr>
      <vt:lpstr>'D.1.4.1 - Soupis prací - ...'!Názvy_tisku</vt:lpstr>
      <vt:lpstr>'D.1.4.2 - Soupis prací - ...'!Názvy_tisku</vt:lpstr>
      <vt:lpstr>'D.1.4.3 - Soupis prací - ...'!Názvy_tisku</vt:lpstr>
      <vt:lpstr>'D.1.4.4 - Soupis prací - ...'!Názvy_tisku</vt:lpstr>
      <vt:lpstr>'D.1.4.5 - Soupis prací - ...'!Názvy_tisku</vt:lpstr>
      <vt:lpstr>'D.1.4.6 - Soupis prací - ...'!Názvy_tisku</vt:lpstr>
      <vt:lpstr>'Rekapitulace stavby'!Názvy_tisku</vt:lpstr>
      <vt:lpstr>'2.1 - Soupis prací - Vedl...'!Oblast_tisku</vt:lpstr>
      <vt:lpstr>'D.1.1 - Soupis prací - st...'!Oblast_tisku</vt:lpstr>
      <vt:lpstr>'D.1.4.1 - Soupis prací - ...'!Oblast_tisku</vt:lpstr>
      <vt:lpstr>'D.1.4.2 - Soupis prací - ...'!Oblast_tisku</vt:lpstr>
      <vt:lpstr>'D.1.4.3 - Soupis prací - ...'!Oblast_tisku</vt:lpstr>
      <vt:lpstr>'D.1.4.4 - Soupis prací - ...'!Oblast_tisku</vt:lpstr>
      <vt:lpstr>'D.1.4.5 - Soupis prací - ...'!Oblast_tisku</vt:lpstr>
      <vt:lpstr>'D.1.4.6 - Soupis prací - ...'!Oblast_tisku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Darja Kolkova</dc:creator>
  <cp:lastModifiedBy>Tomáš Hynčica</cp:lastModifiedBy>
  <dcterms:created xsi:type="dcterms:W3CDTF">2020-07-20T07:12:51Z</dcterms:created>
  <dcterms:modified xsi:type="dcterms:W3CDTF">2020-07-20T09:06:08Z</dcterms:modified>
</cp:coreProperties>
</file>